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10.45.32.4\data\OTCHETI\UO_Otchislenia\Работни файлове\2024\"/>
    </mc:Choice>
  </mc:AlternateContent>
  <bookViews>
    <workbookView xWindow="0" yWindow="0" windowWidth="28800" windowHeight="12330" activeTab="13"/>
  </bookViews>
  <sheets>
    <sheet name="2011" sheetId="20" r:id="rId1"/>
    <sheet name="2012" sheetId="16" r:id="rId2"/>
    <sheet name="2013" sheetId="17" r:id="rId3"/>
    <sheet name="2014" sheetId="18" r:id="rId4"/>
    <sheet name="2015" sheetId="19" r:id="rId5"/>
    <sheet name="2016" sheetId="5" r:id="rId6"/>
    <sheet name="2017" sheetId="21" r:id="rId7"/>
    <sheet name="2018" sheetId="22" r:id="rId8"/>
    <sheet name="2019" sheetId="26" r:id="rId9"/>
    <sheet name="2020" sheetId="27" r:id="rId10"/>
    <sheet name="2021" sheetId="29" r:id="rId11"/>
    <sheet name="2022" sheetId="31" r:id="rId12"/>
    <sheet name="2023" sheetId="32" r:id="rId13"/>
    <sheet name="2024" sheetId="33" r:id="rId14"/>
    <sheet name="2025" sheetId="34" r:id="rId15"/>
    <sheet name="Общо" sheetId="30" r:id="rId16"/>
  </sheets>
  <definedNames>
    <definedName name="_xlnm.Print_Area" localSheetId="0">'2011'!$A$1:$T$109</definedName>
    <definedName name="_xlnm.Print_Area" localSheetId="1">'2012'!$A$1:$T$114</definedName>
    <definedName name="_xlnm.Print_Area" localSheetId="2">'2013'!$A$1:$T$114</definedName>
    <definedName name="_xlnm.Print_Area" localSheetId="3">'2014'!$A$1:$T$114</definedName>
    <definedName name="_xlnm.Print_Area" localSheetId="4">'2015'!$A$1:$T$115</definedName>
    <definedName name="_xlnm.Print_Area" localSheetId="5">'2016'!$A$1:$T$114</definedName>
    <definedName name="_xlnm.Print_Area" localSheetId="6">'2017'!$A$1:$T$114</definedName>
    <definedName name="_xlnm.Print_Area" localSheetId="7">'2018'!$A$1:$T$114</definedName>
    <definedName name="_xlnm.Print_Area" localSheetId="8">'2019'!$A$1:$T$114</definedName>
  </definedNames>
  <calcPr calcId="162913"/>
</workbook>
</file>

<file path=xl/calcChain.xml><?xml version="1.0" encoding="utf-8"?>
<calcChain xmlns="http://schemas.openxmlformats.org/spreadsheetml/2006/main">
  <c r="V114" i="34" l="1"/>
  <c r="U114" i="34"/>
  <c r="Q114" i="34"/>
  <c r="P114" i="34"/>
  <c r="O114" i="34"/>
  <c r="V96" i="34"/>
  <c r="U96" i="34"/>
  <c r="Q96" i="34"/>
  <c r="P96" i="34"/>
  <c r="O96" i="34"/>
  <c r="N96" i="34"/>
  <c r="M96" i="34"/>
  <c r="L96" i="34"/>
  <c r="K96" i="34"/>
  <c r="J96" i="34"/>
  <c r="I96" i="34"/>
  <c r="H96" i="34"/>
  <c r="E96" i="34"/>
  <c r="R78" i="34"/>
  <c r="P78" i="34"/>
  <c r="O78" i="34"/>
  <c r="V60" i="34"/>
  <c r="U60" i="34"/>
  <c r="P60" i="34"/>
  <c r="O60" i="34"/>
  <c r="I60" i="34"/>
  <c r="H60" i="34"/>
  <c r="V42" i="34"/>
  <c r="U42" i="34"/>
  <c r="R42" i="34"/>
  <c r="P42" i="34"/>
  <c r="O42" i="34"/>
  <c r="V24" i="34"/>
  <c r="U24" i="34"/>
  <c r="R24" i="34"/>
  <c r="P24" i="34"/>
  <c r="O24" i="34"/>
  <c r="I24" i="34"/>
  <c r="H24" i="34"/>
  <c r="V113" i="34"/>
  <c r="P113" i="34"/>
  <c r="V112" i="34"/>
  <c r="U112" i="34"/>
  <c r="Q112" i="34"/>
  <c r="P112" i="34"/>
  <c r="O112" i="34"/>
  <c r="I112" i="34"/>
  <c r="H112" i="34"/>
  <c r="E112" i="34"/>
  <c r="N111" i="34"/>
  <c r="K111" i="34"/>
  <c r="J111" i="34"/>
  <c r="J112" i="34" s="1"/>
  <c r="K110" i="34"/>
  <c r="N110" i="34" s="1"/>
  <c r="J110" i="34"/>
  <c r="M110" i="34" s="1"/>
  <c r="M109" i="34"/>
  <c r="L109" i="34"/>
  <c r="K109" i="34"/>
  <c r="K112" i="34" s="1"/>
  <c r="J109" i="34"/>
  <c r="V108" i="34"/>
  <c r="U108" i="34"/>
  <c r="Q108" i="34"/>
  <c r="P108" i="34"/>
  <c r="O108" i="34"/>
  <c r="I108" i="34"/>
  <c r="H108" i="34"/>
  <c r="E108" i="34"/>
  <c r="N107" i="34"/>
  <c r="K107" i="34"/>
  <c r="J107" i="34"/>
  <c r="M107" i="34" s="1"/>
  <c r="K106" i="34"/>
  <c r="L106" i="34" s="1"/>
  <c r="J106" i="34"/>
  <c r="M106" i="34" s="1"/>
  <c r="K105" i="34"/>
  <c r="N105" i="34" s="1"/>
  <c r="J105" i="34"/>
  <c r="M105" i="34" s="1"/>
  <c r="V104" i="34"/>
  <c r="U104" i="34"/>
  <c r="Q104" i="34"/>
  <c r="P104" i="34"/>
  <c r="O104" i="34"/>
  <c r="I104" i="34"/>
  <c r="H104" i="34"/>
  <c r="E104" i="34"/>
  <c r="N103" i="34"/>
  <c r="K103" i="34"/>
  <c r="J103" i="34"/>
  <c r="K102" i="34"/>
  <c r="N102" i="34" s="1"/>
  <c r="J102" i="34"/>
  <c r="M102" i="34" s="1"/>
  <c r="K101" i="34"/>
  <c r="J101" i="34"/>
  <c r="M101" i="34" s="1"/>
  <c r="V100" i="34"/>
  <c r="U100" i="34"/>
  <c r="U113" i="34" s="1"/>
  <c r="Q100" i="34"/>
  <c r="Q113" i="34" s="1"/>
  <c r="P100" i="34"/>
  <c r="O100" i="34"/>
  <c r="O113" i="34" s="1"/>
  <c r="I100" i="34"/>
  <c r="I113" i="34" s="1"/>
  <c r="I114" i="34" s="1"/>
  <c r="H100" i="34"/>
  <c r="E100" i="34"/>
  <c r="E113" i="34" s="1"/>
  <c r="N99" i="34"/>
  <c r="K99" i="34"/>
  <c r="J99" i="34"/>
  <c r="M99" i="34" s="1"/>
  <c r="K98" i="34"/>
  <c r="N98" i="34" s="1"/>
  <c r="J98" i="34"/>
  <c r="L98" i="34" s="1"/>
  <c r="K97" i="34"/>
  <c r="N97" i="34" s="1"/>
  <c r="J97" i="34"/>
  <c r="M97" i="34" s="1"/>
  <c r="V94" i="34"/>
  <c r="U94" i="34"/>
  <c r="Q94" i="34"/>
  <c r="P94" i="34"/>
  <c r="O94" i="34"/>
  <c r="I94" i="34"/>
  <c r="H94" i="34"/>
  <c r="E94" i="34"/>
  <c r="K93" i="34"/>
  <c r="N93" i="34" s="1"/>
  <c r="J93" i="34"/>
  <c r="M93" i="34" s="1"/>
  <c r="M92" i="34"/>
  <c r="L92" i="34"/>
  <c r="K92" i="34"/>
  <c r="N92" i="34" s="1"/>
  <c r="J92" i="34"/>
  <c r="N91" i="34"/>
  <c r="N94" i="34" s="1"/>
  <c r="K91" i="34"/>
  <c r="J91" i="34"/>
  <c r="M91" i="34" s="1"/>
  <c r="V90" i="34"/>
  <c r="U90" i="34"/>
  <c r="Q90" i="34"/>
  <c r="P90" i="34"/>
  <c r="O90" i="34"/>
  <c r="I90" i="34"/>
  <c r="H90" i="34"/>
  <c r="E90" i="34"/>
  <c r="L89" i="34"/>
  <c r="K89" i="34"/>
  <c r="K90" i="34" s="1"/>
  <c r="J89" i="34"/>
  <c r="M89" i="34" s="1"/>
  <c r="M88" i="34"/>
  <c r="L88" i="34"/>
  <c r="K88" i="34"/>
  <c r="N88" i="34" s="1"/>
  <c r="J88" i="34"/>
  <c r="N87" i="34"/>
  <c r="K87" i="34"/>
  <c r="J87" i="34"/>
  <c r="M87" i="34" s="1"/>
  <c r="V86" i="34"/>
  <c r="U86" i="34"/>
  <c r="Q86" i="34"/>
  <c r="P86" i="34"/>
  <c r="O86" i="34"/>
  <c r="I86" i="34"/>
  <c r="H86" i="34"/>
  <c r="E86" i="34"/>
  <c r="K85" i="34"/>
  <c r="N85" i="34" s="1"/>
  <c r="J85" i="34"/>
  <c r="M85" i="34" s="1"/>
  <c r="M84" i="34"/>
  <c r="L84" i="34"/>
  <c r="K84" i="34"/>
  <c r="N84" i="34" s="1"/>
  <c r="J84" i="34"/>
  <c r="N83" i="34"/>
  <c r="K83" i="34"/>
  <c r="J83" i="34"/>
  <c r="M83" i="34" s="1"/>
  <c r="M86" i="34" s="1"/>
  <c r="V82" i="34"/>
  <c r="V95" i="34" s="1"/>
  <c r="U82" i="34"/>
  <c r="U95" i="34" s="1"/>
  <c r="Q82" i="34"/>
  <c r="Q95" i="34" s="1"/>
  <c r="P82" i="34"/>
  <c r="P95" i="34" s="1"/>
  <c r="O82" i="34"/>
  <c r="O95" i="34" s="1"/>
  <c r="I82" i="34"/>
  <c r="I95" i="34" s="1"/>
  <c r="H82" i="34"/>
  <c r="H95" i="34" s="1"/>
  <c r="E82" i="34"/>
  <c r="E95" i="34" s="1"/>
  <c r="L81" i="34"/>
  <c r="K81" i="34"/>
  <c r="K82" i="34" s="1"/>
  <c r="J81" i="34"/>
  <c r="M81" i="34" s="1"/>
  <c r="M80" i="34"/>
  <c r="L80" i="34"/>
  <c r="K80" i="34"/>
  <c r="N80" i="34" s="1"/>
  <c r="J80" i="34"/>
  <c r="N79" i="34"/>
  <c r="K79" i="34"/>
  <c r="J79" i="34"/>
  <c r="M79" i="34" s="1"/>
  <c r="V76" i="34"/>
  <c r="V77" i="34" s="1"/>
  <c r="V78" i="34" s="1"/>
  <c r="U76" i="34"/>
  <c r="R76" i="34"/>
  <c r="Q76" i="34"/>
  <c r="P76" i="34"/>
  <c r="O76" i="34"/>
  <c r="I76" i="34"/>
  <c r="H76" i="34"/>
  <c r="E76" i="34"/>
  <c r="M75" i="34"/>
  <c r="L75" i="34"/>
  <c r="K75" i="34"/>
  <c r="N75" i="34" s="1"/>
  <c r="J75" i="34"/>
  <c r="N74" i="34"/>
  <c r="K74" i="34"/>
  <c r="J74" i="34"/>
  <c r="M74" i="34" s="1"/>
  <c r="K73" i="34"/>
  <c r="N73" i="34" s="1"/>
  <c r="N76" i="34" s="1"/>
  <c r="J73" i="34"/>
  <c r="J76" i="34" s="1"/>
  <c r="V72" i="34"/>
  <c r="U72" i="34"/>
  <c r="R72" i="34"/>
  <c r="Q72" i="34"/>
  <c r="P72" i="34"/>
  <c r="O72" i="34"/>
  <c r="I72" i="34"/>
  <c r="H72" i="34"/>
  <c r="E72" i="34"/>
  <c r="N71" i="34"/>
  <c r="K71" i="34"/>
  <c r="J71" i="34"/>
  <c r="M71" i="34" s="1"/>
  <c r="K70" i="34"/>
  <c r="N70" i="34" s="1"/>
  <c r="J70" i="34"/>
  <c r="L70" i="34" s="1"/>
  <c r="K69" i="34"/>
  <c r="N69" i="34" s="1"/>
  <c r="J69" i="34"/>
  <c r="M69" i="34" s="1"/>
  <c r="V68" i="34"/>
  <c r="U68" i="34"/>
  <c r="R68" i="34"/>
  <c r="Q68" i="34"/>
  <c r="P68" i="34"/>
  <c r="O68" i="34"/>
  <c r="O77" i="34" s="1"/>
  <c r="I68" i="34"/>
  <c r="H68" i="34"/>
  <c r="E68" i="34"/>
  <c r="K67" i="34"/>
  <c r="N67" i="34" s="1"/>
  <c r="J67" i="34"/>
  <c r="L67" i="34" s="1"/>
  <c r="K66" i="34"/>
  <c r="N66" i="34" s="1"/>
  <c r="J66" i="34"/>
  <c r="M66" i="34" s="1"/>
  <c r="K65" i="34"/>
  <c r="N65" i="34" s="1"/>
  <c r="J65" i="34"/>
  <c r="M65" i="34" s="1"/>
  <c r="V64" i="34"/>
  <c r="U64" i="34"/>
  <c r="U77" i="34" s="1"/>
  <c r="U78" i="34" s="1"/>
  <c r="R64" i="34"/>
  <c r="R77" i="34" s="1"/>
  <c r="Q64" i="34"/>
  <c r="Q77" i="34" s="1"/>
  <c r="Q78" i="34" s="1"/>
  <c r="P64" i="34"/>
  <c r="P77" i="34" s="1"/>
  <c r="O64" i="34"/>
  <c r="I64" i="34"/>
  <c r="H64" i="34"/>
  <c r="E64" i="34"/>
  <c r="K63" i="34"/>
  <c r="N63" i="34" s="1"/>
  <c r="J63" i="34"/>
  <c r="M63" i="34" s="1"/>
  <c r="L62" i="34"/>
  <c r="K62" i="34"/>
  <c r="N62" i="34" s="1"/>
  <c r="J62" i="34"/>
  <c r="M62" i="34" s="1"/>
  <c r="K61" i="34"/>
  <c r="N61" i="34" s="1"/>
  <c r="J61" i="34"/>
  <c r="M61" i="34" s="1"/>
  <c r="V58" i="34"/>
  <c r="U58" i="34"/>
  <c r="R58" i="34"/>
  <c r="Q58" i="34"/>
  <c r="P58" i="34"/>
  <c r="O58" i="34"/>
  <c r="I58" i="34"/>
  <c r="H58" i="34"/>
  <c r="E58" i="34"/>
  <c r="M57" i="34"/>
  <c r="L57" i="34"/>
  <c r="K57" i="34"/>
  <c r="N57" i="34" s="1"/>
  <c r="J57" i="34"/>
  <c r="N56" i="34"/>
  <c r="K56" i="34"/>
  <c r="J56" i="34"/>
  <c r="M56" i="34" s="1"/>
  <c r="K55" i="34"/>
  <c r="N55" i="34" s="1"/>
  <c r="N58" i="34" s="1"/>
  <c r="J55" i="34"/>
  <c r="M55" i="34" s="1"/>
  <c r="V54" i="34"/>
  <c r="U54" i="34"/>
  <c r="R54" i="34"/>
  <c r="Q54" i="34"/>
  <c r="P54" i="34"/>
  <c r="O54" i="34"/>
  <c r="I54" i="34"/>
  <c r="H54" i="34"/>
  <c r="E54" i="34"/>
  <c r="K53" i="34"/>
  <c r="N53" i="34" s="1"/>
  <c r="J53" i="34"/>
  <c r="M53" i="34" s="1"/>
  <c r="K52" i="34"/>
  <c r="N52" i="34" s="1"/>
  <c r="J52" i="34"/>
  <c r="M52" i="34" s="1"/>
  <c r="K51" i="34"/>
  <c r="K54" i="34" s="1"/>
  <c r="J51" i="34"/>
  <c r="M51" i="34" s="1"/>
  <c r="V50" i="34"/>
  <c r="U50" i="34"/>
  <c r="R50" i="34"/>
  <c r="R59" i="34" s="1"/>
  <c r="R60" i="34" s="1"/>
  <c r="Q50" i="34"/>
  <c r="P50" i="34"/>
  <c r="O50" i="34"/>
  <c r="O59" i="34" s="1"/>
  <c r="I50" i="34"/>
  <c r="H50" i="34"/>
  <c r="E50" i="34"/>
  <c r="E59" i="34" s="1"/>
  <c r="K49" i="34"/>
  <c r="N49" i="34" s="1"/>
  <c r="J49" i="34"/>
  <c r="J50" i="34" s="1"/>
  <c r="L48" i="34"/>
  <c r="K48" i="34"/>
  <c r="N48" i="34" s="1"/>
  <c r="J48" i="34"/>
  <c r="M48" i="34" s="1"/>
  <c r="N47" i="34"/>
  <c r="M47" i="34"/>
  <c r="K47" i="34"/>
  <c r="L47" i="34" s="1"/>
  <c r="J47" i="34"/>
  <c r="V46" i="34"/>
  <c r="V59" i="34" s="1"/>
  <c r="U46" i="34"/>
  <c r="U59" i="34" s="1"/>
  <c r="R46" i="34"/>
  <c r="Q46" i="34"/>
  <c r="P46" i="34"/>
  <c r="P59" i="34" s="1"/>
  <c r="O46" i="34"/>
  <c r="I46" i="34"/>
  <c r="I59" i="34" s="1"/>
  <c r="H46" i="34"/>
  <c r="H59" i="34" s="1"/>
  <c r="E46" i="34"/>
  <c r="L45" i="34"/>
  <c r="K45" i="34"/>
  <c r="N45" i="34" s="1"/>
  <c r="J45" i="34"/>
  <c r="M45" i="34" s="1"/>
  <c r="N44" i="34"/>
  <c r="M44" i="34"/>
  <c r="K44" i="34"/>
  <c r="J44" i="34"/>
  <c r="L44" i="34" s="1"/>
  <c r="N43" i="34"/>
  <c r="N46" i="34" s="1"/>
  <c r="K43" i="34"/>
  <c r="K46" i="34" s="1"/>
  <c r="J43" i="34"/>
  <c r="M43" i="34" s="1"/>
  <c r="V40" i="34"/>
  <c r="V41" i="34" s="1"/>
  <c r="U40" i="34"/>
  <c r="R40" i="34"/>
  <c r="Q40" i="34"/>
  <c r="P40" i="34"/>
  <c r="O40" i="34"/>
  <c r="I40" i="34"/>
  <c r="H40" i="34"/>
  <c r="E40" i="34"/>
  <c r="M39" i="34"/>
  <c r="L39" i="34"/>
  <c r="K39" i="34"/>
  <c r="N39" i="34" s="1"/>
  <c r="J39" i="34"/>
  <c r="N38" i="34"/>
  <c r="K38" i="34"/>
  <c r="J38" i="34"/>
  <c r="M38" i="34" s="1"/>
  <c r="K37" i="34"/>
  <c r="N37" i="34" s="1"/>
  <c r="N40" i="34" s="1"/>
  <c r="J37" i="34"/>
  <c r="J40" i="34" s="1"/>
  <c r="V36" i="34"/>
  <c r="U36" i="34"/>
  <c r="R36" i="34"/>
  <c r="Q36" i="34"/>
  <c r="P36" i="34"/>
  <c r="O36" i="34"/>
  <c r="I36" i="34"/>
  <c r="H36" i="34"/>
  <c r="E36" i="34"/>
  <c r="K35" i="34"/>
  <c r="N35" i="34" s="1"/>
  <c r="J35" i="34"/>
  <c r="M35" i="34" s="1"/>
  <c r="K34" i="34"/>
  <c r="N34" i="34" s="1"/>
  <c r="J34" i="34"/>
  <c r="K33" i="34"/>
  <c r="N33" i="34" s="1"/>
  <c r="J33" i="34"/>
  <c r="M33" i="34" s="1"/>
  <c r="V32" i="34"/>
  <c r="U32" i="34"/>
  <c r="R32" i="34"/>
  <c r="Q32" i="34"/>
  <c r="P32" i="34"/>
  <c r="O32" i="34"/>
  <c r="O41" i="34" s="1"/>
  <c r="I32" i="34"/>
  <c r="H32" i="34"/>
  <c r="E32" i="34"/>
  <c r="E41" i="34" s="1"/>
  <c r="K31" i="34"/>
  <c r="N31" i="34" s="1"/>
  <c r="J31" i="34"/>
  <c r="L31" i="34" s="1"/>
  <c r="K30" i="34"/>
  <c r="N30" i="34" s="1"/>
  <c r="J30" i="34"/>
  <c r="M30" i="34" s="1"/>
  <c r="N29" i="34"/>
  <c r="K29" i="34"/>
  <c r="K32" i="34" s="1"/>
  <c r="J29" i="34"/>
  <c r="J32" i="34" s="1"/>
  <c r="V28" i="34"/>
  <c r="U28" i="34"/>
  <c r="U41" i="34" s="1"/>
  <c r="R28" i="34"/>
  <c r="R41" i="34" s="1"/>
  <c r="Q28" i="34"/>
  <c r="P28" i="34"/>
  <c r="P41" i="34" s="1"/>
  <c r="O28" i="34"/>
  <c r="I28" i="34"/>
  <c r="H28" i="34"/>
  <c r="E28" i="34"/>
  <c r="K27" i="34"/>
  <c r="J27" i="34"/>
  <c r="M27" i="34" s="1"/>
  <c r="N26" i="34"/>
  <c r="M26" i="34"/>
  <c r="K26" i="34"/>
  <c r="J26" i="34"/>
  <c r="L26" i="34" s="1"/>
  <c r="K25" i="34"/>
  <c r="N25" i="34" s="1"/>
  <c r="J25" i="34"/>
  <c r="M25" i="34" s="1"/>
  <c r="V22" i="34"/>
  <c r="U22" i="34"/>
  <c r="R22" i="34"/>
  <c r="Q22" i="34"/>
  <c r="P22" i="34"/>
  <c r="O22" i="34"/>
  <c r="I22" i="34"/>
  <c r="H22" i="34"/>
  <c r="E22" i="34"/>
  <c r="M21" i="34"/>
  <c r="K21" i="34"/>
  <c r="L21" i="34" s="1"/>
  <c r="J21" i="34"/>
  <c r="N20" i="34"/>
  <c r="K20" i="34"/>
  <c r="J20" i="34"/>
  <c r="M20" i="34" s="1"/>
  <c r="K19" i="34"/>
  <c r="N19" i="34" s="1"/>
  <c r="J19" i="34"/>
  <c r="M19" i="34" s="1"/>
  <c r="V18" i="34"/>
  <c r="U18" i="34"/>
  <c r="R18" i="34"/>
  <c r="R23" i="34" s="1"/>
  <c r="Q18" i="34"/>
  <c r="P18" i="34"/>
  <c r="O18" i="34"/>
  <c r="I18" i="34"/>
  <c r="H18" i="34"/>
  <c r="E18" i="34"/>
  <c r="K17" i="34"/>
  <c r="N17" i="34" s="1"/>
  <c r="J17" i="34"/>
  <c r="K16" i="34"/>
  <c r="N16" i="34" s="1"/>
  <c r="J16" i="34"/>
  <c r="M16" i="34" s="1"/>
  <c r="K15" i="34"/>
  <c r="J15" i="34"/>
  <c r="M15" i="34" s="1"/>
  <c r="V14" i="34"/>
  <c r="U14" i="34"/>
  <c r="R14" i="34"/>
  <c r="Q14" i="34"/>
  <c r="P14" i="34"/>
  <c r="P23" i="34" s="1"/>
  <c r="O14" i="34"/>
  <c r="O23" i="34" s="1"/>
  <c r="I14" i="34"/>
  <c r="H14" i="34"/>
  <c r="E14" i="34"/>
  <c r="K13" i="34"/>
  <c r="N13" i="34" s="1"/>
  <c r="J13" i="34"/>
  <c r="M13" i="34" s="1"/>
  <c r="K12" i="34"/>
  <c r="N12" i="34" s="1"/>
  <c r="J12" i="34"/>
  <c r="M12" i="34" s="1"/>
  <c r="M11" i="34"/>
  <c r="K11" i="34"/>
  <c r="J11" i="34"/>
  <c r="J14" i="34" s="1"/>
  <c r="V10" i="34"/>
  <c r="V23" i="34" s="1"/>
  <c r="U10" i="34"/>
  <c r="U23" i="34" s="1"/>
  <c r="R10" i="34"/>
  <c r="Q10" i="34"/>
  <c r="I10" i="34"/>
  <c r="I23" i="34" s="1"/>
  <c r="H10" i="34"/>
  <c r="H23" i="34" s="1"/>
  <c r="E10" i="34"/>
  <c r="K9" i="34"/>
  <c r="N9" i="34" s="1"/>
  <c r="J9" i="34"/>
  <c r="K8" i="34"/>
  <c r="N8" i="34" s="1"/>
  <c r="J8" i="34"/>
  <c r="M8" i="34" s="1"/>
  <c r="L7" i="34"/>
  <c r="K7" i="34"/>
  <c r="J7" i="34"/>
  <c r="M7" i="34" s="1"/>
  <c r="N21" i="34" l="1"/>
  <c r="N22" i="34"/>
  <c r="L12" i="34"/>
  <c r="K14" i="34"/>
  <c r="Q59" i="34"/>
  <c r="Q60" i="34" s="1"/>
  <c r="S60" i="34" s="1"/>
  <c r="Q41" i="34"/>
  <c r="Q42" i="34" s="1"/>
  <c r="Q23" i="34"/>
  <c r="Q24" i="34" s="1"/>
  <c r="S24" i="34" s="1"/>
  <c r="H113" i="34"/>
  <c r="H114" i="34" s="1"/>
  <c r="T114" i="34" s="1"/>
  <c r="T113" i="34"/>
  <c r="N100" i="34"/>
  <c r="N72" i="34"/>
  <c r="I77" i="34"/>
  <c r="H77" i="34"/>
  <c r="H41" i="34"/>
  <c r="I41" i="34"/>
  <c r="J104" i="34"/>
  <c r="K104" i="34"/>
  <c r="L101" i="34"/>
  <c r="L65" i="34"/>
  <c r="K68" i="34"/>
  <c r="E77" i="34"/>
  <c r="M64" i="34"/>
  <c r="J54" i="34"/>
  <c r="L51" i="34"/>
  <c r="M46" i="34"/>
  <c r="N36" i="34"/>
  <c r="L34" i="34"/>
  <c r="L29" i="34"/>
  <c r="M29" i="34"/>
  <c r="M32" i="34" s="1"/>
  <c r="M28" i="34"/>
  <c r="K28" i="34"/>
  <c r="K41" i="34" s="1"/>
  <c r="J18" i="34"/>
  <c r="K18" i="34"/>
  <c r="L15" i="34"/>
  <c r="L11" i="34"/>
  <c r="N11" i="34"/>
  <c r="N14" i="34" s="1"/>
  <c r="J10" i="34"/>
  <c r="K10" i="34"/>
  <c r="E23" i="34"/>
  <c r="M22" i="34"/>
  <c r="M82" i="34"/>
  <c r="M95" i="34" s="1"/>
  <c r="T60" i="34"/>
  <c r="T59" i="34"/>
  <c r="T77" i="34"/>
  <c r="N86" i="34"/>
  <c r="M90" i="34"/>
  <c r="T24" i="34"/>
  <c r="T23" i="34"/>
  <c r="S95" i="34"/>
  <c r="S96" i="34"/>
  <c r="N32" i="34"/>
  <c r="N68" i="34"/>
  <c r="M94" i="34"/>
  <c r="N82" i="34"/>
  <c r="M36" i="34"/>
  <c r="T95" i="34"/>
  <c r="T96" i="34"/>
  <c r="N64" i="34"/>
  <c r="M14" i="34"/>
  <c r="N50" i="34"/>
  <c r="N59" i="34" s="1"/>
  <c r="M54" i="34"/>
  <c r="M108" i="34"/>
  <c r="S113" i="34"/>
  <c r="S114" i="34"/>
  <c r="M58" i="34"/>
  <c r="N7" i="34"/>
  <c r="N10" i="34" s="1"/>
  <c r="L9" i="34"/>
  <c r="N15" i="34"/>
  <c r="N18" i="34" s="1"/>
  <c r="L17" i="34"/>
  <c r="L20" i="34"/>
  <c r="L25" i="34"/>
  <c r="J28" i="34"/>
  <c r="M31" i="34"/>
  <c r="M34" i="34"/>
  <c r="M37" i="34"/>
  <c r="M40" i="34" s="1"/>
  <c r="K40" i="34"/>
  <c r="N51" i="34"/>
  <c r="N54" i="34" s="1"/>
  <c r="L53" i="34"/>
  <c r="L56" i="34"/>
  <c r="L61" i="34"/>
  <c r="J64" i="34"/>
  <c r="M67" i="34"/>
  <c r="M68" i="34" s="1"/>
  <c r="M70" i="34"/>
  <c r="M72" i="34" s="1"/>
  <c r="M73" i="34"/>
  <c r="M76" i="34" s="1"/>
  <c r="K76" i="34"/>
  <c r="N81" i="34"/>
  <c r="L83" i="34"/>
  <c r="L86" i="34" s="1"/>
  <c r="J86" i="34"/>
  <c r="N89" i="34"/>
  <c r="N90" i="34" s="1"/>
  <c r="L91" i="34"/>
  <c r="J94" i="34"/>
  <c r="M98" i="34"/>
  <c r="M100" i="34" s="1"/>
  <c r="N101" i="34"/>
  <c r="N104" i="34" s="1"/>
  <c r="L103" i="34"/>
  <c r="N109" i="34"/>
  <c r="N112" i="34" s="1"/>
  <c r="L111" i="34"/>
  <c r="K64" i="34"/>
  <c r="K86" i="34"/>
  <c r="K95" i="34" s="1"/>
  <c r="K94" i="34"/>
  <c r="M103" i="34"/>
  <c r="M104" i="34" s="1"/>
  <c r="N106" i="34"/>
  <c r="N108" i="34" s="1"/>
  <c r="M111" i="34"/>
  <c r="M112" i="34" s="1"/>
  <c r="M9" i="34"/>
  <c r="M10" i="34" s="1"/>
  <c r="L27" i="34"/>
  <c r="J36" i="34"/>
  <c r="K50" i="34"/>
  <c r="K59" i="34" s="1"/>
  <c r="L63" i="34"/>
  <c r="L66" i="34"/>
  <c r="L68" i="34" s="1"/>
  <c r="L69" i="34"/>
  <c r="L72" i="34" s="1"/>
  <c r="J72" i="34"/>
  <c r="L85" i="34"/>
  <c r="L93" i="34"/>
  <c r="L97" i="34"/>
  <c r="J100" i="34"/>
  <c r="L105" i="34"/>
  <c r="J108" i="34"/>
  <c r="M17" i="34"/>
  <c r="M18" i="34" s="1"/>
  <c r="L30" i="34"/>
  <c r="L32" i="34" s="1"/>
  <c r="L33" i="34"/>
  <c r="L8" i="34"/>
  <c r="L13" i="34"/>
  <c r="L14" i="34" s="1"/>
  <c r="L16" i="34"/>
  <c r="L19" i="34"/>
  <c r="J22" i="34"/>
  <c r="K36" i="34"/>
  <c r="L49" i="34"/>
  <c r="L50" i="34" s="1"/>
  <c r="L52" i="34"/>
  <c r="L55" i="34"/>
  <c r="L58" i="34" s="1"/>
  <c r="J58" i="34"/>
  <c r="K72" i="34"/>
  <c r="K100" i="34"/>
  <c r="L102" i="34"/>
  <c r="L104" i="34" s="1"/>
  <c r="K108" i="34"/>
  <c r="L110" i="34"/>
  <c r="L112" i="34" s="1"/>
  <c r="K22" i="34"/>
  <c r="N27" i="34"/>
  <c r="N28" i="34" s="1"/>
  <c r="L35" i="34"/>
  <c r="L38" i="34"/>
  <c r="L43" i="34"/>
  <c r="L46" i="34" s="1"/>
  <c r="J46" i="34"/>
  <c r="M49" i="34"/>
  <c r="M50" i="34" s="1"/>
  <c r="K58" i="34"/>
  <c r="L71" i="34"/>
  <c r="L74" i="34"/>
  <c r="L79" i="34"/>
  <c r="L82" i="34" s="1"/>
  <c r="J82" i="34"/>
  <c r="L87" i="34"/>
  <c r="L90" i="34" s="1"/>
  <c r="J90" i="34"/>
  <c r="L99" i="34"/>
  <c r="L107" i="34"/>
  <c r="J68" i="34"/>
  <c r="L37" i="34"/>
  <c r="L40" i="34" s="1"/>
  <c r="L73" i="34"/>
  <c r="K116" i="27"/>
  <c r="K115" i="27"/>
  <c r="K114" i="27"/>
  <c r="K112" i="27"/>
  <c r="K111" i="27"/>
  <c r="K110" i="27"/>
  <c r="K108" i="27"/>
  <c r="K107" i="27"/>
  <c r="K106" i="27"/>
  <c r="K104" i="27"/>
  <c r="K103" i="27"/>
  <c r="K97" i="27"/>
  <c r="K96" i="27"/>
  <c r="K95" i="27"/>
  <c r="K93" i="27"/>
  <c r="K92" i="27"/>
  <c r="K91" i="27"/>
  <c r="K89" i="27"/>
  <c r="K88" i="27"/>
  <c r="K87" i="27"/>
  <c r="K83" i="27"/>
  <c r="K85" i="27"/>
  <c r="K84" i="27"/>
  <c r="K79" i="27"/>
  <c r="K78" i="27"/>
  <c r="K77" i="27"/>
  <c r="K75" i="27"/>
  <c r="K74" i="27"/>
  <c r="K73" i="27"/>
  <c r="K71" i="27"/>
  <c r="K70" i="27"/>
  <c r="K69" i="27"/>
  <c r="K66" i="27"/>
  <c r="K67" i="27"/>
  <c r="K60" i="27"/>
  <c r="K59" i="27"/>
  <c r="K58" i="27"/>
  <c r="K56" i="27"/>
  <c r="K55" i="27"/>
  <c r="K54" i="27"/>
  <c r="K52" i="27"/>
  <c r="K51" i="27"/>
  <c r="K50" i="27"/>
  <c r="K48" i="27"/>
  <c r="K47" i="27"/>
  <c r="K41" i="27"/>
  <c r="K40" i="27"/>
  <c r="K39" i="27"/>
  <c r="K37" i="27"/>
  <c r="K36" i="27"/>
  <c r="K35" i="27"/>
  <c r="K28" i="27"/>
  <c r="K29" i="27"/>
  <c r="K33" i="27"/>
  <c r="K32" i="27"/>
  <c r="K31" i="27"/>
  <c r="K22" i="27"/>
  <c r="K21" i="27"/>
  <c r="K20" i="27"/>
  <c r="K18" i="27"/>
  <c r="K17" i="27"/>
  <c r="K16" i="27"/>
  <c r="K13" i="27"/>
  <c r="K14" i="27"/>
  <c r="K12" i="27"/>
  <c r="K9" i="27"/>
  <c r="K10" i="27"/>
  <c r="J116" i="27"/>
  <c r="J115" i="27"/>
  <c r="J114" i="27"/>
  <c r="J112" i="27"/>
  <c r="J111" i="27"/>
  <c r="J110" i="27"/>
  <c r="J107" i="27"/>
  <c r="J108" i="27"/>
  <c r="J106" i="27"/>
  <c r="J103" i="27"/>
  <c r="J104" i="27"/>
  <c r="J97" i="27"/>
  <c r="J96" i="27"/>
  <c r="J95" i="27"/>
  <c r="J93" i="27"/>
  <c r="J92" i="27"/>
  <c r="J91" i="27"/>
  <c r="J89" i="27"/>
  <c r="J88" i="27"/>
  <c r="J87" i="27"/>
  <c r="J85" i="27"/>
  <c r="J84" i="27"/>
  <c r="J83" i="27"/>
  <c r="J79" i="27"/>
  <c r="J78" i="27"/>
  <c r="J77" i="27"/>
  <c r="J75" i="27"/>
  <c r="J74" i="27"/>
  <c r="J73" i="27"/>
  <c r="J71" i="27"/>
  <c r="J70" i="27"/>
  <c r="J69" i="27"/>
  <c r="J66" i="27"/>
  <c r="J67" i="27"/>
  <c r="J60" i="27"/>
  <c r="J59" i="27"/>
  <c r="J58" i="27"/>
  <c r="J56" i="27"/>
  <c r="J55" i="27"/>
  <c r="J54" i="27"/>
  <c r="J51" i="27"/>
  <c r="J52" i="27"/>
  <c r="J50" i="27"/>
  <c r="J47" i="27"/>
  <c r="J48" i="27"/>
  <c r="J41" i="27"/>
  <c r="J40" i="27"/>
  <c r="J39" i="27"/>
  <c r="J37" i="27"/>
  <c r="J36" i="27"/>
  <c r="J35" i="27"/>
  <c r="J32" i="27"/>
  <c r="J33" i="27"/>
  <c r="J31" i="27"/>
  <c r="J28" i="27"/>
  <c r="J29" i="27"/>
  <c r="J22" i="27"/>
  <c r="J21" i="27"/>
  <c r="J20" i="27"/>
  <c r="J18" i="27"/>
  <c r="J17" i="27"/>
  <c r="J16" i="27"/>
  <c r="J13" i="27"/>
  <c r="J14" i="27"/>
  <c r="J12" i="27"/>
  <c r="J9" i="27"/>
  <c r="J10" i="27"/>
  <c r="L18" i="34" l="1"/>
  <c r="S59" i="34"/>
  <c r="S41" i="34"/>
  <c r="S23" i="34"/>
  <c r="S77" i="34"/>
  <c r="T41" i="34"/>
  <c r="M113" i="34"/>
  <c r="M77" i="34"/>
  <c r="N77" i="34"/>
  <c r="L64" i="34"/>
  <c r="M59" i="34"/>
  <c r="L54" i="34"/>
  <c r="L59" i="34" s="1"/>
  <c r="J59" i="34"/>
  <c r="L36" i="34"/>
  <c r="J41" i="34"/>
  <c r="N41" i="34"/>
  <c r="M41" i="34"/>
  <c r="J23" i="34"/>
  <c r="M23" i="34"/>
  <c r="L10" i="34"/>
  <c r="K23" i="34"/>
  <c r="N113" i="34"/>
  <c r="J77" i="34"/>
  <c r="L77" i="34"/>
  <c r="N95" i="34"/>
  <c r="L28" i="34"/>
  <c r="L41" i="34" s="1"/>
  <c r="K113" i="34"/>
  <c r="L22" i="34"/>
  <c r="L108" i="34"/>
  <c r="J95" i="34"/>
  <c r="J113" i="34"/>
  <c r="L76" i="34"/>
  <c r="L100" i="34"/>
  <c r="K77" i="34"/>
  <c r="L94" i="34"/>
  <c r="L95" i="34" s="1"/>
  <c r="N23" i="34"/>
  <c r="J101" i="33"/>
  <c r="L23" i="34" l="1"/>
  <c r="L113" i="34"/>
  <c r="J59" i="29"/>
  <c r="V114" i="33" l="1"/>
  <c r="U114" i="33"/>
  <c r="Q114" i="33"/>
  <c r="P114" i="33"/>
  <c r="O114" i="33"/>
  <c r="V96" i="33"/>
  <c r="U96" i="33"/>
  <c r="Q96" i="33"/>
  <c r="P96" i="33"/>
  <c r="O96" i="33"/>
  <c r="I96" i="33"/>
  <c r="H96" i="33"/>
  <c r="E96" i="33"/>
  <c r="P78" i="33"/>
  <c r="O78" i="33"/>
  <c r="V60" i="33"/>
  <c r="U60" i="33"/>
  <c r="P60" i="33"/>
  <c r="O60" i="33"/>
  <c r="I60" i="33"/>
  <c r="H60" i="33"/>
  <c r="V42" i="33"/>
  <c r="U42" i="33"/>
  <c r="P42" i="33"/>
  <c r="O42" i="33"/>
  <c r="V24" i="33"/>
  <c r="U24" i="33"/>
  <c r="R24" i="33"/>
  <c r="P24" i="33"/>
  <c r="O24" i="33"/>
  <c r="I24" i="33"/>
  <c r="H24" i="33"/>
  <c r="P113" i="33"/>
  <c r="V112" i="33"/>
  <c r="U112" i="33"/>
  <c r="Q112" i="33"/>
  <c r="P112" i="33"/>
  <c r="O112" i="33"/>
  <c r="I112" i="33"/>
  <c r="H112" i="33"/>
  <c r="E112" i="33"/>
  <c r="N111" i="33"/>
  <c r="M111" i="33"/>
  <c r="K111" i="33"/>
  <c r="J111" i="33"/>
  <c r="L111" i="33" s="1"/>
  <c r="K110" i="33"/>
  <c r="N110" i="33" s="1"/>
  <c r="J110" i="33"/>
  <c r="K109" i="33"/>
  <c r="K112" i="33" s="1"/>
  <c r="J109" i="33"/>
  <c r="M109" i="33" s="1"/>
  <c r="V108" i="33"/>
  <c r="U108" i="33"/>
  <c r="Q108" i="33"/>
  <c r="P108" i="33"/>
  <c r="O108" i="33"/>
  <c r="I108" i="33"/>
  <c r="H108" i="33"/>
  <c r="E108" i="33"/>
  <c r="K107" i="33"/>
  <c r="N107" i="33" s="1"/>
  <c r="J107" i="33"/>
  <c r="M107" i="33" s="1"/>
  <c r="N106" i="33"/>
  <c r="K106" i="33"/>
  <c r="J106" i="33"/>
  <c r="M106" i="33" s="1"/>
  <c r="K105" i="33"/>
  <c r="N105" i="33" s="1"/>
  <c r="J105" i="33"/>
  <c r="M105" i="33" s="1"/>
  <c r="V104" i="33"/>
  <c r="U104" i="33"/>
  <c r="Q104" i="33"/>
  <c r="P104" i="33"/>
  <c r="O104" i="33"/>
  <c r="I104" i="33"/>
  <c r="H104" i="33"/>
  <c r="E104" i="33"/>
  <c r="K103" i="33"/>
  <c r="N103" i="33" s="1"/>
  <c r="J103" i="33"/>
  <c r="M103" i="33" s="1"/>
  <c r="K102" i="33"/>
  <c r="J102" i="33"/>
  <c r="K101" i="33"/>
  <c r="N101" i="33" s="1"/>
  <c r="M101" i="33"/>
  <c r="V100" i="33"/>
  <c r="V113" i="33" s="1"/>
  <c r="U100" i="33"/>
  <c r="U113" i="33" s="1"/>
  <c r="Q100" i="33"/>
  <c r="Q113" i="33" s="1"/>
  <c r="P100" i="33"/>
  <c r="O100" i="33"/>
  <c r="O113" i="33" s="1"/>
  <c r="I100" i="33"/>
  <c r="H100" i="33"/>
  <c r="E100" i="33"/>
  <c r="K99" i="33"/>
  <c r="N99" i="33" s="1"/>
  <c r="J99" i="33"/>
  <c r="M99" i="33" s="1"/>
  <c r="K98" i="33"/>
  <c r="J98" i="33"/>
  <c r="M98" i="33" s="1"/>
  <c r="K97" i="33"/>
  <c r="N97" i="33" s="1"/>
  <c r="J97" i="33"/>
  <c r="M97" i="33" s="1"/>
  <c r="O95" i="33"/>
  <c r="E95" i="33"/>
  <c r="V94" i="33"/>
  <c r="U94" i="33"/>
  <c r="Q94" i="33"/>
  <c r="P94" i="33"/>
  <c r="O94" i="33"/>
  <c r="I94" i="33"/>
  <c r="H94" i="33"/>
  <c r="E94" i="33"/>
  <c r="M93" i="33"/>
  <c r="L93" i="33"/>
  <c r="K93" i="33"/>
  <c r="N93" i="33" s="1"/>
  <c r="J93" i="33"/>
  <c r="N92" i="33"/>
  <c r="K92" i="33"/>
  <c r="J92" i="33"/>
  <c r="M92" i="33" s="1"/>
  <c r="N91" i="33"/>
  <c r="K91" i="33"/>
  <c r="K94" i="33" s="1"/>
  <c r="J91" i="33"/>
  <c r="M91" i="33" s="1"/>
  <c r="M94" i="33" s="1"/>
  <c r="V90" i="33"/>
  <c r="U90" i="33"/>
  <c r="Q90" i="33"/>
  <c r="P90" i="33"/>
  <c r="O90" i="33"/>
  <c r="I90" i="33"/>
  <c r="H90" i="33"/>
  <c r="E90" i="33"/>
  <c r="N89" i="33"/>
  <c r="M89" i="33"/>
  <c r="K89" i="33"/>
  <c r="J89" i="33"/>
  <c r="L89" i="33" s="1"/>
  <c r="N88" i="33"/>
  <c r="M88" i="33"/>
  <c r="K88" i="33"/>
  <c r="J88" i="33"/>
  <c r="L88" i="33" s="1"/>
  <c r="K87" i="33"/>
  <c r="N87" i="33" s="1"/>
  <c r="N90" i="33" s="1"/>
  <c r="J87" i="33"/>
  <c r="M87" i="33" s="1"/>
  <c r="M90" i="33" s="1"/>
  <c r="V86" i="33"/>
  <c r="U86" i="33"/>
  <c r="Q86" i="33"/>
  <c r="P86" i="33"/>
  <c r="O86" i="33"/>
  <c r="I86" i="33"/>
  <c r="H86" i="33"/>
  <c r="E86" i="33"/>
  <c r="N85" i="33"/>
  <c r="M85" i="33"/>
  <c r="L85" i="33"/>
  <c r="K85" i="33"/>
  <c r="J85" i="33"/>
  <c r="N84" i="33"/>
  <c r="K84" i="33"/>
  <c r="J84" i="33"/>
  <c r="J86" i="33" s="1"/>
  <c r="N83" i="33"/>
  <c r="N86" i="33" s="1"/>
  <c r="K83" i="33"/>
  <c r="K86" i="33" s="1"/>
  <c r="J83" i="33"/>
  <c r="M83" i="33" s="1"/>
  <c r="V82" i="33"/>
  <c r="V95" i="33" s="1"/>
  <c r="U82" i="33"/>
  <c r="U95" i="33" s="1"/>
  <c r="Q82" i="33"/>
  <c r="Q95" i="33" s="1"/>
  <c r="P82" i="33"/>
  <c r="P95" i="33" s="1"/>
  <c r="O82" i="33"/>
  <c r="I82" i="33"/>
  <c r="I95" i="33" s="1"/>
  <c r="H82" i="33"/>
  <c r="H95" i="33" s="1"/>
  <c r="E82" i="33"/>
  <c r="N81" i="33"/>
  <c r="M81" i="33"/>
  <c r="K81" i="33"/>
  <c r="J81" i="33"/>
  <c r="L81" i="33" s="1"/>
  <c r="N80" i="33"/>
  <c r="M80" i="33"/>
  <c r="K80" i="33"/>
  <c r="J80" i="33"/>
  <c r="L80" i="33" s="1"/>
  <c r="K79" i="33"/>
  <c r="N79" i="33" s="1"/>
  <c r="N82" i="33" s="1"/>
  <c r="J79" i="33"/>
  <c r="M79" i="33" s="1"/>
  <c r="M82" i="33" s="1"/>
  <c r="V76" i="33"/>
  <c r="U76" i="33"/>
  <c r="R76" i="33"/>
  <c r="Q76" i="33"/>
  <c r="P76" i="33"/>
  <c r="O76" i="33"/>
  <c r="I76" i="33"/>
  <c r="H76" i="33"/>
  <c r="E76" i="33"/>
  <c r="N75" i="33"/>
  <c r="K75" i="33"/>
  <c r="L75" i="33" s="1"/>
  <c r="J75" i="33"/>
  <c r="M75" i="33" s="1"/>
  <c r="M74" i="33"/>
  <c r="K74" i="33"/>
  <c r="K76" i="33" s="1"/>
  <c r="J74" i="33"/>
  <c r="K73" i="33"/>
  <c r="N73" i="33" s="1"/>
  <c r="J73" i="33"/>
  <c r="J76" i="33" s="1"/>
  <c r="V72" i="33"/>
  <c r="U72" i="33"/>
  <c r="R72" i="33"/>
  <c r="Q72" i="33"/>
  <c r="P72" i="33"/>
  <c r="O72" i="33"/>
  <c r="I72" i="33"/>
  <c r="H72" i="33"/>
  <c r="E72" i="33"/>
  <c r="K71" i="33"/>
  <c r="J71" i="33"/>
  <c r="M71" i="33" s="1"/>
  <c r="K70" i="33"/>
  <c r="N70" i="33" s="1"/>
  <c r="J70" i="33"/>
  <c r="L70" i="33" s="1"/>
  <c r="N69" i="33"/>
  <c r="M69" i="33"/>
  <c r="K69" i="33"/>
  <c r="J69" i="33"/>
  <c r="V68" i="33"/>
  <c r="U68" i="33"/>
  <c r="R68" i="33"/>
  <c r="Q68" i="33"/>
  <c r="Q77" i="33" s="1"/>
  <c r="Q78" i="33" s="1"/>
  <c r="P68" i="33"/>
  <c r="P77" i="33" s="1"/>
  <c r="O68" i="33"/>
  <c r="I68" i="33"/>
  <c r="H68" i="33"/>
  <c r="E68" i="33"/>
  <c r="N67" i="33"/>
  <c r="K67" i="33"/>
  <c r="J67" i="33"/>
  <c r="L67" i="33" s="1"/>
  <c r="K66" i="33"/>
  <c r="N66" i="33" s="1"/>
  <c r="J66" i="33"/>
  <c r="L66" i="33" s="1"/>
  <c r="K65" i="33"/>
  <c r="N65" i="33" s="1"/>
  <c r="J65" i="33"/>
  <c r="M65" i="33" s="1"/>
  <c r="V64" i="33"/>
  <c r="V77" i="33" s="1"/>
  <c r="V78" i="33" s="1"/>
  <c r="U64" i="33"/>
  <c r="U77" i="33" s="1"/>
  <c r="U78" i="33" s="1"/>
  <c r="R64" i="33"/>
  <c r="Q64" i="33"/>
  <c r="P64" i="33"/>
  <c r="O64" i="33"/>
  <c r="O77" i="33" s="1"/>
  <c r="I64" i="33"/>
  <c r="H64" i="33"/>
  <c r="E64" i="33"/>
  <c r="K63" i="33"/>
  <c r="N63" i="33" s="1"/>
  <c r="J63" i="33"/>
  <c r="L63" i="33" s="1"/>
  <c r="K62" i="33"/>
  <c r="N62" i="33" s="1"/>
  <c r="J62" i="33"/>
  <c r="K61" i="33"/>
  <c r="N61" i="33" s="1"/>
  <c r="J61" i="33"/>
  <c r="M61" i="33" s="1"/>
  <c r="V58" i="33"/>
  <c r="V59" i="33" s="1"/>
  <c r="U58" i="33"/>
  <c r="U59" i="33" s="1"/>
  <c r="R58" i="33"/>
  <c r="Q58" i="33"/>
  <c r="P58" i="33"/>
  <c r="O58" i="33"/>
  <c r="I58" i="33"/>
  <c r="H58" i="33"/>
  <c r="E58" i="33"/>
  <c r="M57" i="33"/>
  <c r="K57" i="33"/>
  <c r="L57" i="33" s="1"/>
  <c r="J57" i="33"/>
  <c r="N56" i="33"/>
  <c r="M56" i="33"/>
  <c r="L56" i="33"/>
  <c r="K56" i="33"/>
  <c r="J56" i="33"/>
  <c r="N55" i="33"/>
  <c r="M55" i="33"/>
  <c r="M58" i="33" s="1"/>
  <c r="K55" i="33"/>
  <c r="J55" i="33"/>
  <c r="J58" i="33" s="1"/>
  <c r="V54" i="33"/>
  <c r="U54" i="33"/>
  <c r="R54" i="33"/>
  <c r="Q54" i="33"/>
  <c r="P54" i="33"/>
  <c r="O54" i="33"/>
  <c r="I54" i="33"/>
  <c r="H54" i="33"/>
  <c r="E54" i="33"/>
  <c r="L53" i="33"/>
  <c r="K53" i="33"/>
  <c r="N53" i="33" s="1"/>
  <c r="J53" i="33"/>
  <c r="M53" i="33" s="1"/>
  <c r="K52" i="33"/>
  <c r="N52" i="33" s="1"/>
  <c r="J52" i="33"/>
  <c r="L52" i="33" s="1"/>
  <c r="K51" i="33"/>
  <c r="N51" i="33" s="1"/>
  <c r="J51" i="33"/>
  <c r="M51" i="33" s="1"/>
  <c r="V50" i="33"/>
  <c r="U50" i="33"/>
  <c r="R50" i="33"/>
  <c r="Q50" i="33"/>
  <c r="P50" i="33"/>
  <c r="O50" i="33"/>
  <c r="I50" i="33"/>
  <c r="H50" i="33"/>
  <c r="E50" i="33"/>
  <c r="K49" i="33"/>
  <c r="N49" i="33" s="1"/>
  <c r="J49" i="33"/>
  <c r="L49" i="33" s="1"/>
  <c r="K48" i="33"/>
  <c r="N48" i="33" s="1"/>
  <c r="J48" i="33"/>
  <c r="K47" i="33"/>
  <c r="N47" i="33" s="1"/>
  <c r="J47" i="33"/>
  <c r="M47" i="33" s="1"/>
  <c r="V46" i="33"/>
  <c r="U46" i="33"/>
  <c r="R46" i="33"/>
  <c r="Q46" i="33"/>
  <c r="P46" i="33"/>
  <c r="P59" i="33" s="1"/>
  <c r="O46" i="33"/>
  <c r="O59" i="33" s="1"/>
  <c r="I46" i="33"/>
  <c r="I59" i="33" s="1"/>
  <c r="H46" i="33"/>
  <c r="H59" i="33" s="1"/>
  <c r="E46" i="33"/>
  <c r="K45" i="33"/>
  <c r="N45" i="33" s="1"/>
  <c r="J45" i="33"/>
  <c r="K44" i="33"/>
  <c r="N44" i="33" s="1"/>
  <c r="J44" i="33"/>
  <c r="M44" i="33" s="1"/>
  <c r="K43" i="33"/>
  <c r="J43" i="33"/>
  <c r="M43" i="33" s="1"/>
  <c r="V40" i="33"/>
  <c r="U40" i="33"/>
  <c r="R40" i="33"/>
  <c r="Q40" i="33"/>
  <c r="P40" i="33"/>
  <c r="O40" i="33"/>
  <c r="I40" i="33"/>
  <c r="H40" i="33"/>
  <c r="E40" i="33"/>
  <c r="N39" i="33"/>
  <c r="M39" i="33"/>
  <c r="L39" i="33"/>
  <c r="K39" i="33"/>
  <c r="J39" i="33"/>
  <c r="N38" i="33"/>
  <c r="M38" i="33"/>
  <c r="K38" i="33"/>
  <c r="J38" i="33"/>
  <c r="L38" i="33" s="1"/>
  <c r="K37" i="33"/>
  <c r="N37" i="33" s="1"/>
  <c r="N40" i="33" s="1"/>
  <c r="J37" i="33"/>
  <c r="M37" i="33" s="1"/>
  <c r="M40" i="33" s="1"/>
  <c r="V36" i="33"/>
  <c r="U36" i="33"/>
  <c r="R36" i="33"/>
  <c r="Q36" i="33"/>
  <c r="P36" i="33"/>
  <c r="O36" i="33"/>
  <c r="I36" i="33"/>
  <c r="H36" i="33"/>
  <c r="E36" i="33"/>
  <c r="K35" i="33"/>
  <c r="N35" i="33" s="1"/>
  <c r="J35" i="33"/>
  <c r="L35" i="33" s="1"/>
  <c r="K34" i="33"/>
  <c r="N34" i="33" s="1"/>
  <c r="J34" i="33"/>
  <c r="K33" i="33"/>
  <c r="N33" i="33" s="1"/>
  <c r="J33" i="33"/>
  <c r="M33" i="33" s="1"/>
  <c r="V32" i="33"/>
  <c r="U32" i="33"/>
  <c r="R32" i="33"/>
  <c r="Q32" i="33"/>
  <c r="P32" i="33"/>
  <c r="O32" i="33"/>
  <c r="I32" i="33"/>
  <c r="H32" i="33"/>
  <c r="E32" i="33"/>
  <c r="K31" i="33"/>
  <c r="N31" i="33" s="1"/>
  <c r="J31" i="33"/>
  <c r="M31" i="33" s="1"/>
  <c r="K30" i="33"/>
  <c r="N30" i="33" s="1"/>
  <c r="J30" i="33"/>
  <c r="M30" i="33" s="1"/>
  <c r="K29" i="33"/>
  <c r="N29" i="33" s="1"/>
  <c r="J29" i="33"/>
  <c r="M29" i="33" s="1"/>
  <c r="V28" i="33"/>
  <c r="V41" i="33" s="1"/>
  <c r="U28" i="33"/>
  <c r="U41" i="33" s="1"/>
  <c r="R28" i="33"/>
  <c r="Q28" i="33"/>
  <c r="P28" i="33"/>
  <c r="P41" i="33" s="1"/>
  <c r="O28" i="33"/>
  <c r="O41" i="33" s="1"/>
  <c r="I28" i="33"/>
  <c r="H28" i="33"/>
  <c r="E28" i="33"/>
  <c r="M27" i="33"/>
  <c r="K27" i="33"/>
  <c r="N27" i="33" s="1"/>
  <c r="J27" i="33"/>
  <c r="K26" i="33"/>
  <c r="N26" i="33" s="1"/>
  <c r="J26" i="33"/>
  <c r="M26" i="33" s="1"/>
  <c r="K25" i="33"/>
  <c r="N25" i="33" s="1"/>
  <c r="J25" i="33"/>
  <c r="M25" i="33" s="1"/>
  <c r="V22" i="33"/>
  <c r="U22" i="33"/>
  <c r="R22" i="33"/>
  <c r="R23" i="33" s="1"/>
  <c r="Q22" i="33"/>
  <c r="P22" i="33"/>
  <c r="O22" i="33"/>
  <c r="I22" i="33"/>
  <c r="H22" i="33"/>
  <c r="E22" i="33"/>
  <c r="N21" i="33"/>
  <c r="M21" i="33"/>
  <c r="K21" i="33"/>
  <c r="J21" i="33"/>
  <c r="K20" i="33"/>
  <c r="N20" i="33" s="1"/>
  <c r="J20" i="33"/>
  <c r="K19" i="33"/>
  <c r="N19" i="33" s="1"/>
  <c r="N22" i="33" s="1"/>
  <c r="J19" i="33"/>
  <c r="M19" i="33" s="1"/>
  <c r="V18" i="33"/>
  <c r="U18" i="33"/>
  <c r="R18" i="33"/>
  <c r="Q18" i="33"/>
  <c r="P18" i="33"/>
  <c r="O18" i="33"/>
  <c r="I18" i="33"/>
  <c r="H18" i="33"/>
  <c r="E18" i="33"/>
  <c r="K17" i="33"/>
  <c r="J17" i="33"/>
  <c r="M17" i="33" s="1"/>
  <c r="K16" i="33"/>
  <c r="N16" i="33" s="1"/>
  <c r="J16" i="33"/>
  <c r="M16" i="33" s="1"/>
  <c r="K15" i="33"/>
  <c r="N15" i="33" s="1"/>
  <c r="J15" i="33"/>
  <c r="V14" i="33"/>
  <c r="U14" i="33"/>
  <c r="R14" i="33"/>
  <c r="Q14" i="33"/>
  <c r="P14" i="33"/>
  <c r="P23" i="33" s="1"/>
  <c r="O14" i="33"/>
  <c r="O23" i="33" s="1"/>
  <c r="I14" i="33"/>
  <c r="H14" i="33"/>
  <c r="H23" i="33" s="1"/>
  <c r="E14" i="33"/>
  <c r="K13" i="33"/>
  <c r="N13" i="33" s="1"/>
  <c r="J13" i="33"/>
  <c r="M13" i="33" s="1"/>
  <c r="K12" i="33"/>
  <c r="N12" i="33" s="1"/>
  <c r="J12" i="33"/>
  <c r="M12" i="33" s="1"/>
  <c r="K11" i="33"/>
  <c r="N11" i="33" s="1"/>
  <c r="J11" i="33"/>
  <c r="M11" i="33" s="1"/>
  <c r="V10" i="33"/>
  <c r="V23" i="33" s="1"/>
  <c r="U10" i="33"/>
  <c r="U23" i="33" s="1"/>
  <c r="R10" i="33"/>
  <c r="Q10" i="33"/>
  <c r="I10" i="33"/>
  <c r="I23" i="33" s="1"/>
  <c r="H10" i="33"/>
  <c r="E10" i="33"/>
  <c r="K9" i="33"/>
  <c r="N9" i="33" s="1"/>
  <c r="J9" i="33"/>
  <c r="M9" i="33" s="1"/>
  <c r="K8" i="33"/>
  <c r="N8" i="33" s="1"/>
  <c r="J8" i="33"/>
  <c r="M8" i="33" s="1"/>
  <c r="K7" i="33"/>
  <c r="L7" i="33" s="1"/>
  <c r="J7" i="33"/>
  <c r="M73" i="33" l="1"/>
  <c r="M70" i="33"/>
  <c r="J72" i="33"/>
  <c r="M52" i="33"/>
  <c r="J18" i="33"/>
  <c r="N68" i="33"/>
  <c r="M66" i="33"/>
  <c r="R59" i="33"/>
  <c r="R60" i="33" s="1"/>
  <c r="Q59" i="33"/>
  <c r="Q60" i="33" s="1"/>
  <c r="S60" i="33" s="1"/>
  <c r="Q23" i="33"/>
  <c r="Q24" i="33" s="1"/>
  <c r="S24" i="33" s="1"/>
  <c r="E113" i="33"/>
  <c r="E41" i="33"/>
  <c r="M63" i="33"/>
  <c r="L98" i="33"/>
  <c r="N64" i="33"/>
  <c r="J10" i="33"/>
  <c r="J64" i="33"/>
  <c r="L43" i="33"/>
  <c r="M7" i="33"/>
  <c r="L21" i="33"/>
  <c r="H113" i="33"/>
  <c r="I113" i="33"/>
  <c r="L109" i="33"/>
  <c r="L112" i="33" s="1"/>
  <c r="N109" i="33"/>
  <c r="N112" i="33" s="1"/>
  <c r="J112" i="33"/>
  <c r="M108" i="33"/>
  <c r="N108" i="33"/>
  <c r="L106" i="33"/>
  <c r="L101" i="33"/>
  <c r="K104" i="33"/>
  <c r="J104" i="33"/>
  <c r="L103" i="33"/>
  <c r="N98" i="33"/>
  <c r="N100" i="33" s="1"/>
  <c r="R77" i="33"/>
  <c r="R78" i="33" s="1"/>
  <c r="H77" i="33"/>
  <c r="I77" i="33"/>
  <c r="L71" i="33"/>
  <c r="M72" i="33"/>
  <c r="E77" i="33"/>
  <c r="M68" i="33"/>
  <c r="M67" i="33"/>
  <c r="L61" i="33"/>
  <c r="N54" i="33"/>
  <c r="M54" i="33"/>
  <c r="N50" i="33"/>
  <c r="J50" i="33"/>
  <c r="E59" i="33"/>
  <c r="M49" i="33"/>
  <c r="N43" i="33"/>
  <c r="N46" i="33" s="1"/>
  <c r="J46" i="33"/>
  <c r="Q41" i="33"/>
  <c r="Q42" i="33" s="1"/>
  <c r="R41" i="33"/>
  <c r="R42" i="33" s="1"/>
  <c r="H41" i="33"/>
  <c r="I41" i="33"/>
  <c r="N28" i="33"/>
  <c r="M35" i="33"/>
  <c r="J36" i="33"/>
  <c r="L29" i="33"/>
  <c r="N32" i="33"/>
  <c r="L26" i="33"/>
  <c r="M28" i="33"/>
  <c r="J22" i="33"/>
  <c r="K18" i="33"/>
  <c r="L15" i="33"/>
  <c r="M15" i="33"/>
  <c r="M18" i="33" s="1"/>
  <c r="M14" i="33"/>
  <c r="L12" i="33"/>
  <c r="M10" i="33"/>
  <c r="E23" i="33"/>
  <c r="N7" i="33"/>
  <c r="N10" i="33" s="1"/>
  <c r="N14" i="33"/>
  <c r="N95" i="33"/>
  <c r="N94" i="33"/>
  <c r="T95" i="33"/>
  <c r="T96" i="33"/>
  <c r="T24" i="33"/>
  <c r="T23" i="33"/>
  <c r="N36" i="33"/>
  <c r="S96" i="33"/>
  <c r="S95" i="33"/>
  <c r="M100" i="33"/>
  <c r="M32" i="33"/>
  <c r="T59" i="33"/>
  <c r="T60" i="33"/>
  <c r="M76" i="33"/>
  <c r="K72" i="33"/>
  <c r="K58" i="33"/>
  <c r="K32" i="33"/>
  <c r="K46" i="33"/>
  <c r="L97" i="33"/>
  <c r="L9" i="33"/>
  <c r="L17" i="33"/>
  <c r="L20" i="33"/>
  <c r="L31" i="33"/>
  <c r="L34" i="33"/>
  <c r="L37" i="33"/>
  <c r="L40" i="33" s="1"/>
  <c r="J40" i="33"/>
  <c r="L45" i="33"/>
  <c r="L48" i="33"/>
  <c r="L51" i="33"/>
  <c r="L54" i="33" s="1"/>
  <c r="J54" i="33"/>
  <c r="L62" i="33"/>
  <c r="L65" i="33"/>
  <c r="L68" i="33" s="1"/>
  <c r="J68" i="33"/>
  <c r="L79" i="33"/>
  <c r="L82" i="33" s="1"/>
  <c r="J82" i="33"/>
  <c r="L87" i="33"/>
  <c r="L90" i="33" s="1"/>
  <c r="J90" i="33"/>
  <c r="K100" i="33"/>
  <c r="L102" i="33"/>
  <c r="K108" i="33"/>
  <c r="L110" i="33"/>
  <c r="J32" i="33"/>
  <c r="L74" i="33"/>
  <c r="J100" i="33"/>
  <c r="L105" i="33"/>
  <c r="J108" i="33"/>
  <c r="L11" i="33"/>
  <c r="J14" i="33"/>
  <c r="M20" i="33"/>
  <c r="M22" i="33" s="1"/>
  <c r="L25" i="33"/>
  <c r="J28" i="33"/>
  <c r="M34" i="33"/>
  <c r="K40" i="33"/>
  <c r="M45" i="33"/>
  <c r="M46" i="33" s="1"/>
  <c r="M48" i="33"/>
  <c r="K54" i="33"/>
  <c r="N57" i="33"/>
  <c r="N58" i="33" s="1"/>
  <c r="M62" i="33"/>
  <c r="K68" i="33"/>
  <c r="N71" i="33"/>
  <c r="N72" i="33" s="1"/>
  <c r="N74" i="33"/>
  <c r="N76" i="33" s="1"/>
  <c r="K82" i="33"/>
  <c r="L84" i="33"/>
  <c r="K90" i="33"/>
  <c r="L92" i="33"/>
  <c r="L99" i="33"/>
  <c r="M102" i="33"/>
  <c r="M104" i="33" s="1"/>
  <c r="L107" i="33"/>
  <c r="M110" i="33"/>
  <c r="M112" i="33" s="1"/>
  <c r="K14" i="33"/>
  <c r="N17" i="33"/>
  <c r="N18" i="33" s="1"/>
  <c r="K28" i="33"/>
  <c r="L73" i="33"/>
  <c r="M84" i="33"/>
  <c r="M86" i="33" s="1"/>
  <c r="M95" i="33" s="1"/>
  <c r="N102" i="33"/>
  <c r="N104" i="33" s="1"/>
  <c r="L13" i="33"/>
  <c r="L16" i="33"/>
  <c r="L19" i="33"/>
  <c r="L27" i="33"/>
  <c r="L30" i="33"/>
  <c r="L33" i="33"/>
  <c r="L44" i="33"/>
  <c r="L47" i="33"/>
  <c r="K10" i="33"/>
  <c r="K22" i="33"/>
  <c r="K36" i="33"/>
  <c r="K50" i="33"/>
  <c r="K64" i="33"/>
  <c r="L83" i="33"/>
  <c r="L86" i="33" s="1"/>
  <c r="L91" i="33"/>
  <c r="L94" i="33" s="1"/>
  <c r="J94" i="33"/>
  <c r="L8" i="33"/>
  <c r="L55" i="33"/>
  <c r="L58" i="33" s="1"/>
  <c r="L69" i="33"/>
  <c r="L72" i="33" s="1"/>
  <c r="K56" i="31"/>
  <c r="K57" i="31"/>
  <c r="K52" i="31"/>
  <c r="K53" i="31"/>
  <c r="K48" i="31"/>
  <c r="K49" i="31"/>
  <c r="K44" i="31"/>
  <c r="K45" i="31"/>
  <c r="K55" i="31"/>
  <c r="K51" i="31"/>
  <c r="K47" i="31"/>
  <c r="K43" i="31"/>
  <c r="J56" i="31"/>
  <c r="J57" i="31"/>
  <c r="J52" i="31"/>
  <c r="J53" i="31"/>
  <c r="J48" i="31"/>
  <c r="J49" i="31"/>
  <c r="J44" i="31"/>
  <c r="J45" i="31"/>
  <c r="J55" i="31"/>
  <c r="J51" i="31"/>
  <c r="J47" i="31"/>
  <c r="J43" i="31"/>
  <c r="K38" i="31"/>
  <c r="K39" i="31"/>
  <c r="J38" i="31"/>
  <c r="J39" i="31"/>
  <c r="K20" i="31"/>
  <c r="K21" i="31"/>
  <c r="K16" i="31"/>
  <c r="K17" i="31"/>
  <c r="K19" i="31"/>
  <c r="K15" i="31"/>
  <c r="J20" i="31"/>
  <c r="J21" i="31"/>
  <c r="J16" i="31"/>
  <c r="J17" i="31"/>
  <c r="J19" i="31"/>
  <c r="J15" i="31"/>
  <c r="K12" i="31"/>
  <c r="K13" i="31"/>
  <c r="K11" i="31"/>
  <c r="J12" i="31"/>
  <c r="J13" i="31"/>
  <c r="J11" i="31"/>
  <c r="K8" i="31"/>
  <c r="K9" i="31"/>
  <c r="K7" i="31"/>
  <c r="J8" i="31"/>
  <c r="J9" i="31"/>
  <c r="J7" i="31"/>
  <c r="J60" i="29"/>
  <c r="K59" i="29"/>
  <c r="K60" i="29"/>
  <c r="L108" i="33" l="1"/>
  <c r="M50" i="33"/>
  <c r="L50" i="33"/>
  <c r="M64" i="33"/>
  <c r="M77" i="33" s="1"/>
  <c r="S59" i="33"/>
  <c r="S23" i="33"/>
  <c r="L32" i="33"/>
  <c r="L100" i="33"/>
  <c r="J77" i="33"/>
  <c r="L46" i="33"/>
  <c r="L64" i="33"/>
  <c r="L22" i="33"/>
  <c r="N23" i="33"/>
  <c r="S113" i="33"/>
  <c r="T113" i="33"/>
  <c r="J113" i="33"/>
  <c r="L104" i="33"/>
  <c r="L113" i="33" s="1"/>
  <c r="N113" i="33"/>
  <c r="T77" i="33"/>
  <c r="S77" i="33"/>
  <c r="N77" i="33"/>
  <c r="L59" i="33"/>
  <c r="J59" i="33"/>
  <c r="N59" i="33"/>
  <c r="S41" i="33"/>
  <c r="T41" i="33"/>
  <c r="N41" i="33"/>
  <c r="M36" i="33"/>
  <c r="M41" i="33" s="1"/>
  <c r="J41" i="33"/>
  <c r="J23" i="33"/>
  <c r="L18" i="33"/>
  <c r="K23" i="33"/>
  <c r="M23" i="33"/>
  <c r="L10" i="33"/>
  <c r="M59" i="33"/>
  <c r="L36" i="33"/>
  <c r="L76" i="33"/>
  <c r="L77" i="33" s="1"/>
  <c r="L28" i="33"/>
  <c r="L95" i="33"/>
  <c r="K59" i="33"/>
  <c r="J95" i="33"/>
  <c r="K77" i="33"/>
  <c r="K41" i="33"/>
  <c r="M113" i="33"/>
  <c r="L14" i="33"/>
  <c r="K95" i="33"/>
  <c r="K113" i="33"/>
  <c r="K101" i="32"/>
  <c r="M38" i="31"/>
  <c r="R78" i="32"/>
  <c r="R60" i="32"/>
  <c r="R59" i="32"/>
  <c r="R58" i="32"/>
  <c r="R54" i="32"/>
  <c r="R50" i="32"/>
  <c r="R46" i="32"/>
  <c r="R22" i="32"/>
  <c r="R23" i="32" s="1"/>
  <c r="R24" i="32" s="1"/>
  <c r="R18" i="32"/>
  <c r="R14" i="32"/>
  <c r="R10" i="32"/>
  <c r="R24" i="31"/>
  <c r="R22" i="31"/>
  <c r="R18" i="31"/>
  <c r="R14" i="31"/>
  <c r="R10" i="31"/>
  <c r="R76" i="32"/>
  <c r="R72" i="32"/>
  <c r="R68" i="32"/>
  <c r="R77" i="32" s="1"/>
  <c r="R64" i="32"/>
  <c r="R40" i="32"/>
  <c r="R36" i="32"/>
  <c r="R32" i="32"/>
  <c r="R28" i="32"/>
  <c r="L23" i="33" l="1"/>
  <c r="L41" i="33"/>
  <c r="I68" i="22"/>
  <c r="J19" i="22"/>
  <c r="J20" i="22"/>
  <c r="J21" i="22"/>
  <c r="I10" i="32" l="1"/>
  <c r="H10" i="32"/>
  <c r="T113" i="31" l="1"/>
  <c r="T95" i="31"/>
  <c r="T77" i="31"/>
  <c r="T41" i="31"/>
  <c r="T23" i="31"/>
  <c r="V100" i="32"/>
  <c r="U100" i="32"/>
  <c r="Q100" i="32"/>
  <c r="P100" i="32"/>
  <c r="O100" i="32"/>
  <c r="N100" i="32"/>
  <c r="M100" i="32"/>
  <c r="L100" i="32"/>
  <c r="K100" i="32"/>
  <c r="J100" i="32"/>
  <c r="I100" i="32"/>
  <c r="H100" i="32"/>
  <c r="E100" i="32"/>
  <c r="V64" i="32"/>
  <c r="U64" i="32"/>
  <c r="Q64" i="32"/>
  <c r="P64" i="32"/>
  <c r="O64" i="32"/>
  <c r="I64" i="32"/>
  <c r="H64" i="32"/>
  <c r="E64" i="32"/>
  <c r="V46" i="32"/>
  <c r="U46" i="32"/>
  <c r="Q46" i="32"/>
  <c r="P46" i="32"/>
  <c r="O46" i="32"/>
  <c r="I46" i="32"/>
  <c r="H46" i="32"/>
  <c r="E46" i="32"/>
  <c r="V100" i="31"/>
  <c r="U100" i="31"/>
  <c r="Q100" i="31"/>
  <c r="P100" i="31"/>
  <c r="O100" i="31"/>
  <c r="I100" i="31"/>
  <c r="H100" i="31"/>
  <c r="E100" i="31"/>
  <c r="Q64" i="31"/>
  <c r="I64" i="31"/>
  <c r="H64" i="31"/>
  <c r="E64" i="31"/>
  <c r="Q46" i="31"/>
  <c r="I46" i="31"/>
  <c r="H46" i="31"/>
  <c r="E46" i="31"/>
  <c r="Q28" i="31"/>
  <c r="I28" i="31"/>
  <c r="H28" i="31"/>
  <c r="E28" i="31"/>
  <c r="E10" i="31"/>
  <c r="Q10" i="31"/>
  <c r="Q22" i="32"/>
  <c r="V28" i="32" l="1"/>
  <c r="U28" i="32"/>
  <c r="Q28" i="32"/>
  <c r="P28" i="32"/>
  <c r="O28" i="32"/>
  <c r="I28" i="32"/>
  <c r="H28" i="32"/>
  <c r="E28" i="32"/>
  <c r="V10" i="32"/>
  <c r="U10" i="32"/>
  <c r="Q10" i="32"/>
  <c r="E10" i="32"/>
  <c r="K9" i="19" l="1"/>
  <c r="V112" i="32" l="1"/>
  <c r="U112" i="32"/>
  <c r="Q112" i="32"/>
  <c r="P112" i="32"/>
  <c r="O112" i="32"/>
  <c r="I112" i="32"/>
  <c r="H112" i="32"/>
  <c r="E112" i="32"/>
  <c r="K111" i="32"/>
  <c r="N111" i="32" s="1"/>
  <c r="J111" i="32"/>
  <c r="M111" i="32" s="1"/>
  <c r="K110" i="32"/>
  <c r="N110" i="32" s="1"/>
  <c r="J110" i="32"/>
  <c r="M110" i="32" s="1"/>
  <c r="K109" i="32"/>
  <c r="N109" i="32" s="1"/>
  <c r="J109" i="32"/>
  <c r="M109" i="32" s="1"/>
  <c r="V108" i="32"/>
  <c r="U108" i="32"/>
  <c r="Q108" i="32"/>
  <c r="P108" i="32"/>
  <c r="O108" i="32"/>
  <c r="I108" i="32"/>
  <c r="H108" i="32"/>
  <c r="E108" i="32"/>
  <c r="K107" i="32"/>
  <c r="N107" i="32" s="1"/>
  <c r="J107" i="32"/>
  <c r="M107" i="32" s="1"/>
  <c r="K106" i="32"/>
  <c r="N106" i="32" s="1"/>
  <c r="J106" i="32"/>
  <c r="M106" i="32" s="1"/>
  <c r="K105" i="32"/>
  <c r="N105" i="32" s="1"/>
  <c r="J105" i="32"/>
  <c r="V104" i="32"/>
  <c r="U104" i="32"/>
  <c r="Q104" i="32"/>
  <c r="P104" i="32"/>
  <c r="O104" i="32"/>
  <c r="I104" i="32"/>
  <c r="H104" i="32"/>
  <c r="E104" i="32"/>
  <c r="K103" i="32"/>
  <c r="N103" i="32" s="1"/>
  <c r="J103" i="32"/>
  <c r="M103" i="32" s="1"/>
  <c r="K102" i="32"/>
  <c r="N102" i="32" s="1"/>
  <c r="J102" i="32"/>
  <c r="M102" i="32" s="1"/>
  <c r="N101" i="32"/>
  <c r="J101" i="32"/>
  <c r="K99" i="32"/>
  <c r="N99" i="32" s="1"/>
  <c r="J99" i="32"/>
  <c r="K98" i="32"/>
  <c r="N98" i="32" s="1"/>
  <c r="J98" i="32"/>
  <c r="M98" i="32" s="1"/>
  <c r="K97" i="32"/>
  <c r="N97" i="32" s="1"/>
  <c r="J97" i="32"/>
  <c r="M97" i="32" s="1"/>
  <c r="V94" i="32"/>
  <c r="U94" i="32"/>
  <c r="Q94" i="32"/>
  <c r="P94" i="32"/>
  <c r="O94" i="32"/>
  <c r="I94" i="32"/>
  <c r="H94" i="32"/>
  <c r="E94" i="32"/>
  <c r="K93" i="32"/>
  <c r="N93" i="32" s="1"/>
  <c r="J93" i="32"/>
  <c r="M93" i="32" s="1"/>
  <c r="K92" i="32"/>
  <c r="N92" i="32" s="1"/>
  <c r="J92" i="32"/>
  <c r="M92" i="32" s="1"/>
  <c r="K91" i="32"/>
  <c r="N91" i="32" s="1"/>
  <c r="J91" i="32"/>
  <c r="M91" i="32" s="1"/>
  <c r="V90" i="32"/>
  <c r="U90" i="32"/>
  <c r="Q90" i="32"/>
  <c r="P90" i="32"/>
  <c r="O90" i="32"/>
  <c r="I90" i="32"/>
  <c r="H90" i="32"/>
  <c r="E90" i="32"/>
  <c r="K89" i="32"/>
  <c r="N89" i="32" s="1"/>
  <c r="J89" i="32"/>
  <c r="L89" i="32" s="1"/>
  <c r="K88" i="32"/>
  <c r="N88" i="32" s="1"/>
  <c r="J88" i="32"/>
  <c r="M88" i="32" s="1"/>
  <c r="K87" i="32"/>
  <c r="N87" i="32" s="1"/>
  <c r="J87" i="32"/>
  <c r="M87" i="32" s="1"/>
  <c r="V86" i="32"/>
  <c r="U86" i="32"/>
  <c r="Q86" i="32"/>
  <c r="P86" i="32"/>
  <c r="O86" i="32"/>
  <c r="I86" i="32"/>
  <c r="H86" i="32"/>
  <c r="E86" i="32"/>
  <c r="K85" i="32"/>
  <c r="N85" i="32" s="1"/>
  <c r="J85" i="32"/>
  <c r="M85" i="32" s="1"/>
  <c r="K84" i="32"/>
  <c r="N84" i="32" s="1"/>
  <c r="J84" i="32"/>
  <c r="K83" i="32"/>
  <c r="N83" i="32" s="1"/>
  <c r="J83" i="32"/>
  <c r="V82" i="32"/>
  <c r="U82" i="32"/>
  <c r="Q82" i="32"/>
  <c r="P82" i="32"/>
  <c r="O82" i="32"/>
  <c r="I82" i="32"/>
  <c r="H82" i="32"/>
  <c r="E82" i="32"/>
  <c r="K81" i="32"/>
  <c r="N81" i="32" s="1"/>
  <c r="J81" i="32"/>
  <c r="K80" i="32"/>
  <c r="N80" i="32" s="1"/>
  <c r="J80" i="32"/>
  <c r="K79" i="32"/>
  <c r="N79" i="32" s="1"/>
  <c r="J79" i="32"/>
  <c r="M79" i="32" s="1"/>
  <c r="W78" i="32"/>
  <c r="V76" i="32"/>
  <c r="U76" i="32"/>
  <c r="Q76" i="32"/>
  <c r="P76" i="32"/>
  <c r="O76" i="32"/>
  <c r="I76" i="32"/>
  <c r="H76" i="32"/>
  <c r="E76" i="32"/>
  <c r="K75" i="32"/>
  <c r="N75" i="32" s="1"/>
  <c r="J75" i="32"/>
  <c r="M75" i="32" s="1"/>
  <c r="K74" i="32"/>
  <c r="J74" i="32"/>
  <c r="M74" i="32" s="1"/>
  <c r="K73" i="32"/>
  <c r="N73" i="32" s="1"/>
  <c r="J73" i="32"/>
  <c r="V72" i="32"/>
  <c r="U72" i="32"/>
  <c r="Q72" i="32"/>
  <c r="P72" i="32"/>
  <c r="O72" i="32"/>
  <c r="I72" i="32"/>
  <c r="H72" i="32"/>
  <c r="E72" i="32"/>
  <c r="K71" i="32"/>
  <c r="N71" i="32" s="1"/>
  <c r="J71" i="32"/>
  <c r="M71" i="32" s="1"/>
  <c r="K70" i="32"/>
  <c r="N70" i="32" s="1"/>
  <c r="J70" i="32"/>
  <c r="M70" i="32" s="1"/>
  <c r="K69" i="32"/>
  <c r="N69" i="32" s="1"/>
  <c r="J69" i="32"/>
  <c r="M69" i="32" s="1"/>
  <c r="V68" i="32"/>
  <c r="U68" i="32"/>
  <c r="Q68" i="32"/>
  <c r="P68" i="32"/>
  <c r="O68" i="32"/>
  <c r="I68" i="32"/>
  <c r="H68" i="32"/>
  <c r="E68" i="32"/>
  <c r="K67" i="32"/>
  <c r="N67" i="32" s="1"/>
  <c r="J67" i="32"/>
  <c r="M67" i="32" s="1"/>
  <c r="K66" i="32"/>
  <c r="N66" i="32" s="1"/>
  <c r="J66" i="32"/>
  <c r="K65" i="32"/>
  <c r="N65" i="32" s="1"/>
  <c r="J65" i="32"/>
  <c r="M65" i="32" s="1"/>
  <c r="K63" i="32"/>
  <c r="N63" i="32" s="1"/>
  <c r="J63" i="32"/>
  <c r="K62" i="32"/>
  <c r="N62" i="32" s="1"/>
  <c r="J62" i="32"/>
  <c r="M62" i="32" s="1"/>
  <c r="K61" i="32"/>
  <c r="K64" i="32" s="1"/>
  <c r="J61" i="32"/>
  <c r="V58" i="32"/>
  <c r="U58" i="32"/>
  <c r="Q58" i="32"/>
  <c r="P58" i="32"/>
  <c r="O58" i="32"/>
  <c r="I58" i="32"/>
  <c r="H58" i="32"/>
  <c r="E58" i="32"/>
  <c r="K57" i="32"/>
  <c r="N57" i="32" s="1"/>
  <c r="J57" i="32"/>
  <c r="K56" i="32"/>
  <c r="J56" i="32"/>
  <c r="M56" i="32" s="1"/>
  <c r="K55" i="32"/>
  <c r="N55" i="32" s="1"/>
  <c r="J55" i="32"/>
  <c r="V54" i="32"/>
  <c r="U54" i="32"/>
  <c r="Q54" i="32"/>
  <c r="P54" i="32"/>
  <c r="O54" i="32"/>
  <c r="I54" i="32"/>
  <c r="H54" i="32"/>
  <c r="E54" i="32"/>
  <c r="K53" i="32"/>
  <c r="N53" i="32" s="1"/>
  <c r="J53" i="32"/>
  <c r="K52" i="32"/>
  <c r="N52" i="32" s="1"/>
  <c r="J52" i="32"/>
  <c r="M52" i="32" s="1"/>
  <c r="K51" i="32"/>
  <c r="N51" i="32" s="1"/>
  <c r="J51" i="32"/>
  <c r="M51" i="32" s="1"/>
  <c r="V50" i="32"/>
  <c r="U50" i="32"/>
  <c r="Q50" i="32"/>
  <c r="P50" i="32"/>
  <c r="O50" i="32"/>
  <c r="I50" i="32"/>
  <c r="H50" i="32"/>
  <c r="E50" i="32"/>
  <c r="K49" i="32"/>
  <c r="J49" i="32"/>
  <c r="J50" i="32" s="1"/>
  <c r="K48" i="32"/>
  <c r="L48" i="32" s="1"/>
  <c r="J48" i="32"/>
  <c r="M48" i="32" s="1"/>
  <c r="K47" i="32"/>
  <c r="N47" i="32" s="1"/>
  <c r="J47" i="32"/>
  <c r="M47" i="32" s="1"/>
  <c r="K45" i="32"/>
  <c r="N45" i="32" s="1"/>
  <c r="J45" i="32"/>
  <c r="M45" i="32" s="1"/>
  <c r="K44" i="32"/>
  <c r="N44" i="32" s="1"/>
  <c r="J44" i="32"/>
  <c r="L44" i="32" s="1"/>
  <c r="K43" i="32"/>
  <c r="J43" i="32"/>
  <c r="V40" i="32"/>
  <c r="U40" i="32"/>
  <c r="Q40" i="32"/>
  <c r="P40" i="32"/>
  <c r="O40" i="32"/>
  <c r="I40" i="32"/>
  <c r="H40" i="32"/>
  <c r="E40" i="32"/>
  <c r="K39" i="32"/>
  <c r="J39" i="32"/>
  <c r="M39" i="32" s="1"/>
  <c r="K38" i="32"/>
  <c r="J38" i="32"/>
  <c r="M38" i="32" s="1"/>
  <c r="K37" i="32"/>
  <c r="N37" i="32" s="1"/>
  <c r="J37" i="32"/>
  <c r="M37" i="32" s="1"/>
  <c r="V36" i="32"/>
  <c r="U36" i="32"/>
  <c r="Q36" i="32"/>
  <c r="P36" i="32"/>
  <c r="O36" i="32"/>
  <c r="I36" i="32"/>
  <c r="H36" i="32"/>
  <c r="E36" i="32"/>
  <c r="K35" i="32"/>
  <c r="N35" i="32" s="1"/>
  <c r="J35" i="32"/>
  <c r="M35" i="32" s="1"/>
  <c r="K34" i="32"/>
  <c r="J34" i="32"/>
  <c r="M34" i="32" s="1"/>
  <c r="K33" i="32"/>
  <c r="N33" i="32" s="1"/>
  <c r="J33" i="32"/>
  <c r="M33" i="32" s="1"/>
  <c r="V32" i="32"/>
  <c r="U32" i="32"/>
  <c r="Q32" i="32"/>
  <c r="P32" i="32"/>
  <c r="O32" i="32"/>
  <c r="I32" i="32"/>
  <c r="H32" i="32"/>
  <c r="E32" i="32"/>
  <c r="K31" i="32"/>
  <c r="N31" i="32" s="1"/>
  <c r="J31" i="32"/>
  <c r="M31" i="32" s="1"/>
  <c r="K30" i="32"/>
  <c r="N30" i="32" s="1"/>
  <c r="J30" i="32"/>
  <c r="M30" i="32" s="1"/>
  <c r="K29" i="32"/>
  <c r="N29" i="32" s="1"/>
  <c r="J29" i="32"/>
  <c r="M29" i="32" s="1"/>
  <c r="K27" i="32"/>
  <c r="N27" i="32" s="1"/>
  <c r="J27" i="32"/>
  <c r="M27" i="32" s="1"/>
  <c r="K26" i="32"/>
  <c r="J26" i="32"/>
  <c r="M26" i="32" s="1"/>
  <c r="K25" i="32"/>
  <c r="N25" i="32" s="1"/>
  <c r="J25" i="32"/>
  <c r="V22" i="32"/>
  <c r="U22" i="32"/>
  <c r="P22" i="32"/>
  <c r="O22" i="32"/>
  <c r="I22" i="32"/>
  <c r="H22" i="32"/>
  <c r="E22" i="32"/>
  <c r="K21" i="32"/>
  <c r="N21" i="32" s="1"/>
  <c r="J21" i="32"/>
  <c r="K20" i="32"/>
  <c r="J20" i="32"/>
  <c r="M20" i="32" s="1"/>
  <c r="K19" i="32"/>
  <c r="N19" i="32" s="1"/>
  <c r="J19" i="32"/>
  <c r="M19" i="32" s="1"/>
  <c r="V18" i="32"/>
  <c r="U18" i="32"/>
  <c r="Q18" i="32"/>
  <c r="P18" i="32"/>
  <c r="O18" i="32"/>
  <c r="I18" i="32"/>
  <c r="H18" i="32"/>
  <c r="E18" i="32"/>
  <c r="K17" i="32"/>
  <c r="J17" i="32"/>
  <c r="M17" i="32" s="1"/>
  <c r="K16" i="32"/>
  <c r="N16" i="32" s="1"/>
  <c r="J16" i="32"/>
  <c r="M16" i="32" s="1"/>
  <c r="K15" i="32"/>
  <c r="N15" i="32" s="1"/>
  <c r="J15" i="32"/>
  <c r="M15" i="32" s="1"/>
  <c r="V14" i="32"/>
  <c r="U14" i="32"/>
  <c r="Q14" i="32"/>
  <c r="P14" i="32"/>
  <c r="O14" i="32"/>
  <c r="I14" i="32"/>
  <c r="H14" i="32"/>
  <c r="E14" i="32"/>
  <c r="K13" i="32"/>
  <c r="N13" i="32" s="1"/>
  <c r="J13" i="32"/>
  <c r="M13" i="32" s="1"/>
  <c r="K12" i="32"/>
  <c r="J12" i="32"/>
  <c r="M12" i="32" s="1"/>
  <c r="K11" i="32"/>
  <c r="N11" i="32" s="1"/>
  <c r="J11" i="32"/>
  <c r="M11" i="32" s="1"/>
  <c r="K9" i="32"/>
  <c r="N9" i="32" s="1"/>
  <c r="J9" i="32"/>
  <c r="M9" i="32" s="1"/>
  <c r="K8" i="32"/>
  <c r="J8" i="32"/>
  <c r="M8" i="32" s="1"/>
  <c r="K7" i="32"/>
  <c r="N7" i="32" s="1"/>
  <c r="J7" i="32"/>
  <c r="W114" i="31"/>
  <c r="W114" i="32" s="1"/>
  <c r="W96" i="31"/>
  <c r="W96" i="32" s="1"/>
  <c r="W78" i="31"/>
  <c r="W60" i="31"/>
  <c r="W60" i="32" s="1"/>
  <c r="W42" i="31"/>
  <c r="W42" i="32" s="1"/>
  <c r="W24" i="31"/>
  <c r="W24" i="32" s="1"/>
  <c r="V112" i="31"/>
  <c r="U112" i="31"/>
  <c r="Q112" i="31"/>
  <c r="P112" i="31"/>
  <c r="O112" i="31"/>
  <c r="I112" i="31"/>
  <c r="H112" i="31"/>
  <c r="E112" i="31"/>
  <c r="K111" i="31"/>
  <c r="N111" i="31" s="1"/>
  <c r="J111" i="31"/>
  <c r="M111" i="31" s="1"/>
  <c r="K110" i="31"/>
  <c r="N110" i="31" s="1"/>
  <c r="J110" i="31"/>
  <c r="M110" i="31" s="1"/>
  <c r="K109" i="31"/>
  <c r="N109" i="31" s="1"/>
  <c r="J109" i="31"/>
  <c r="M109" i="31" s="1"/>
  <c r="V108" i="31"/>
  <c r="U108" i="31"/>
  <c r="Q108" i="31"/>
  <c r="P108" i="31"/>
  <c r="O108" i="31"/>
  <c r="I108" i="31"/>
  <c r="H108" i="31"/>
  <c r="E108" i="31"/>
  <c r="K107" i="31"/>
  <c r="J107" i="31"/>
  <c r="M107" i="31" s="1"/>
  <c r="K106" i="31"/>
  <c r="N106" i="31" s="1"/>
  <c r="J106" i="31"/>
  <c r="M106" i="31" s="1"/>
  <c r="K105" i="31"/>
  <c r="J105" i="31"/>
  <c r="L105" i="31" s="1"/>
  <c r="V104" i="31"/>
  <c r="U104" i="31"/>
  <c r="Q104" i="31"/>
  <c r="P104" i="31"/>
  <c r="O104" i="31"/>
  <c r="I104" i="31"/>
  <c r="H104" i="31"/>
  <c r="E104" i="31"/>
  <c r="K103" i="31"/>
  <c r="N103" i="31" s="1"/>
  <c r="J103" i="31"/>
  <c r="M103" i="31" s="1"/>
  <c r="K102" i="31"/>
  <c r="N102" i="31" s="1"/>
  <c r="J102" i="31"/>
  <c r="K101" i="31"/>
  <c r="N101" i="31" s="1"/>
  <c r="J101" i="31"/>
  <c r="M101" i="31" s="1"/>
  <c r="K99" i="31"/>
  <c r="N99" i="31" s="1"/>
  <c r="J99" i="31"/>
  <c r="L99" i="31" s="1"/>
  <c r="K98" i="31"/>
  <c r="N98" i="31" s="1"/>
  <c r="J98" i="31"/>
  <c r="K97" i="31"/>
  <c r="J97" i="31"/>
  <c r="V94" i="31"/>
  <c r="U94" i="31"/>
  <c r="Q94" i="31"/>
  <c r="P94" i="31"/>
  <c r="O94" i="31"/>
  <c r="I94" i="31"/>
  <c r="H94" i="31"/>
  <c r="E94" i="31"/>
  <c r="K93" i="31"/>
  <c r="N93" i="31" s="1"/>
  <c r="J93" i="31"/>
  <c r="M93" i="31" s="1"/>
  <c r="K92" i="31"/>
  <c r="N92" i="31" s="1"/>
  <c r="J92" i="31"/>
  <c r="L92" i="31" s="1"/>
  <c r="K91" i="31"/>
  <c r="N91" i="31" s="1"/>
  <c r="J91" i="31"/>
  <c r="M91" i="31" s="1"/>
  <c r="V90" i="31"/>
  <c r="U90" i="31"/>
  <c r="Q90" i="31"/>
  <c r="P90" i="31"/>
  <c r="O90" i="31"/>
  <c r="I90" i="31"/>
  <c r="H90" i="31"/>
  <c r="E90" i="31"/>
  <c r="K89" i="31"/>
  <c r="N89" i="31" s="1"/>
  <c r="J89" i="31"/>
  <c r="K88" i="31"/>
  <c r="N88" i="31" s="1"/>
  <c r="J88" i="31"/>
  <c r="M88" i="31" s="1"/>
  <c r="K87" i="31"/>
  <c r="J87" i="31"/>
  <c r="V86" i="31"/>
  <c r="U86" i="31"/>
  <c r="Q86" i="31"/>
  <c r="P86" i="31"/>
  <c r="O86" i="31"/>
  <c r="I86" i="31"/>
  <c r="H86" i="31"/>
  <c r="E86" i="31"/>
  <c r="K85" i="31"/>
  <c r="N85" i="31" s="1"/>
  <c r="J85" i="31"/>
  <c r="M85" i="31" s="1"/>
  <c r="K84" i="31"/>
  <c r="N84" i="31" s="1"/>
  <c r="J84" i="31"/>
  <c r="M84" i="31" s="1"/>
  <c r="K83" i="31"/>
  <c r="N83" i="31" s="1"/>
  <c r="J83" i="31"/>
  <c r="M83" i="31" s="1"/>
  <c r="V82" i="31"/>
  <c r="U82" i="31"/>
  <c r="Q82" i="31"/>
  <c r="P82" i="31"/>
  <c r="O82" i="31"/>
  <c r="I82" i="31"/>
  <c r="H82" i="31"/>
  <c r="E82" i="31"/>
  <c r="K81" i="31"/>
  <c r="N81" i="31" s="1"/>
  <c r="J81" i="31"/>
  <c r="M81" i="31" s="1"/>
  <c r="K80" i="31"/>
  <c r="N80" i="31" s="1"/>
  <c r="J80" i="31"/>
  <c r="M80" i="31" s="1"/>
  <c r="K79" i="31"/>
  <c r="N79" i="31" s="1"/>
  <c r="J79" i="31"/>
  <c r="M79" i="31" s="1"/>
  <c r="V76" i="31"/>
  <c r="U76" i="31"/>
  <c r="Q76" i="31"/>
  <c r="P76" i="31"/>
  <c r="O76" i="31"/>
  <c r="I76" i="31"/>
  <c r="H76" i="31"/>
  <c r="E76" i="31"/>
  <c r="K75" i="31"/>
  <c r="N75" i="31" s="1"/>
  <c r="J75" i="31"/>
  <c r="M75" i="31" s="1"/>
  <c r="K74" i="31"/>
  <c r="N74" i="31" s="1"/>
  <c r="J74" i="31"/>
  <c r="M74" i="31" s="1"/>
  <c r="K73" i="31"/>
  <c r="N73" i="31" s="1"/>
  <c r="J73" i="31"/>
  <c r="V72" i="31"/>
  <c r="U72" i="31"/>
  <c r="Q72" i="31"/>
  <c r="P72" i="31"/>
  <c r="O72" i="31"/>
  <c r="I72" i="31"/>
  <c r="H72" i="31"/>
  <c r="E72" i="31"/>
  <c r="K71" i="31"/>
  <c r="J71" i="31"/>
  <c r="M71" i="31" s="1"/>
  <c r="K70" i="31"/>
  <c r="N70" i="31" s="1"/>
  <c r="J70" i="31"/>
  <c r="M70" i="31" s="1"/>
  <c r="K69" i="31"/>
  <c r="J69" i="31"/>
  <c r="M69" i="31" s="1"/>
  <c r="V68" i="31"/>
  <c r="U68" i="31"/>
  <c r="Q68" i="31"/>
  <c r="P68" i="31"/>
  <c r="O68" i="31"/>
  <c r="I68" i="31"/>
  <c r="H68" i="31"/>
  <c r="E68" i="31"/>
  <c r="K67" i="31"/>
  <c r="N67" i="31" s="1"/>
  <c r="J67" i="31"/>
  <c r="M67" i="31" s="1"/>
  <c r="K66" i="31"/>
  <c r="N66" i="31" s="1"/>
  <c r="J66" i="31"/>
  <c r="M66" i="31" s="1"/>
  <c r="K65" i="31"/>
  <c r="N65" i="31" s="1"/>
  <c r="J65" i="31"/>
  <c r="M65" i="31" s="1"/>
  <c r="K63" i="31"/>
  <c r="N63" i="31" s="1"/>
  <c r="J63" i="31"/>
  <c r="M63" i="31" s="1"/>
  <c r="K62" i="31"/>
  <c r="N62" i="31" s="1"/>
  <c r="J62" i="31"/>
  <c r="M62" i="31" s="1"/>
  <c r="K61" i="31"/>
  <c r="J61" i="31"/>
  <c r="V58" i="31"/>
  <c r="U58" i="31"/>
  <c r="Q58" i="31"/>
  <c r="P58" i="31"/>
  <c r="O58" i="31"/>
  <c r="I58" i="31"/>
  <c r="H58" i="31"/>
  <c r="E58" i="31"/>
  <c r="N57" i="31"/>
  <c r="N56" i="31"/>
  <c r="M56" i="31"/>
  <c r="N55" i="31"/>
  <c r="V54" i="31"/>
  <c r="U54" i="31"/>
  <c r="Q54" i="31"/>
  <c r="P54" i="31"/>
  <c r="O54" i="31"/>
  <c r="I54" i="31"/>
  <c r="H54" i="31"/>
  <c r="E54" i="31"/>
  <c r="N53" i="31"/>
  <c r="M53" i="31"/>
  <c r="N52" i="31"/>
  <c r="M51" i="31"/>
  <c r="V50" i="31"/>
  <c r="U50" i="31"/>
  <c r="Q50" i="31"/>
  <c r="P50" i="31"/>
  <c r="O50" i="31"/>
  <c r="I50" i="31"/>
  <c r="H50" i="31"/>
  <c r="E50" i="31"/>
  <c r="N49" i="31"/>
  <c r="M49" i="31"/>
  <c r="N48" i="31"/>
  <c r="M48" i="31"/>
  <c r="N47" i="31"/>
  <c r="M47" i="31"/>
  <c r="N45" i="31"/>
  <c r="M45" i="31"/>
  <c r="N44" i="31"/>
  <c r="M44" i="31"/>
  <c r="K46" i="31"/>
  <c r="V40" i="31"/>
  <c r="U40" i="31"/>
  <c r="Q40" i="31"/>
  <c r="P40" i="31"/>
  <c r="O40" i="31"/>
  <c r="I40" i="31"/>
  <c r="H40" i="31"/>
  <c r="E40" i="31"/>
  <c r="M39" i="31"/>
  <c r="N38" i="31"/>
  <c r="K37" i="31"/>
  <c r="J37" i="31"/>
  <c r="M37" i="31" s="1"/>
  <c r="V36" i="31"/>
  <c r="U36" i="31"/>
  <c r="Q36" i="31"/>
  <c r="P36" i="31"/>
  <c r="O36" i="31"/>
  <c r="I36" i="31"/>
  <c r="H36" i="31"/>
  <c r="E36" i="31"/>
  <c r="K35" i="31"/>
  <c r="N35" i="31" s="1"/>
  <c r="J35" i="31"/>
  <c r="M35" i="31" s="1"/>
  <c r="K34" i="31"/>
  <c r="N34" i="31" s="1"/>
  <c r="J34" i="31"/>
  <c r="K33" i="31"/>
  <c r="N33" i="31" s="1"/>
  <c r="J33" i="31"/>
  <c r="M33" i="31" s="1"/>
  <c r="V32" i="31"/>
  <c r="U32" i="31"/>
  <c r="Q32" i="31"/>
  <c r="P32" i="31"/>
  <c r="O32" i="31"/>
  <c r="I32" i="31"/>
  <c r="H32" i="31"/>
  <c r="E32" i="31"/>
  <c r="K31" i="31"/>
  <c r="N31" i="31" s="1"/>
  <c r="J31" i="31"/>
  <c r="M31" i="31" s="1"/>
  <c r="K30" i="31"/>
  <c r="N30" i="31" s="1"/>
  <c r="J30" i="31"/>
  <c r="M30" i="31" s="1"/>
  <c r="K29" i="31"/>
  <c r="J29" i="31"/>
  <c r="M29" i="31" s="1"/>
  <c r="K27" i="31"/>
  <c r="N27" i="31" s="1"/>
  <c r="J27" i="31"/>
  <c r="M27" i="31" s="1"/>
  <c r="K26" i="31"/>
  <c r="N26" i="31" s="1"/>
  <c r="J26" i="31"/>
  <c r="M26" i="31" s="1"/>
  <c r="K25" i="31"/>
  <c r="J25" i="31"/>
  <c r="V22" i="31"/>
  <c r="U22" i="31"/>
  <c r="Q22" i="31"/>
  <c r="P22" i="31"/>
  <c r="O22" i="31"/>
  <c r="I22" i="31"/>
  <c r="H22" i="31"/>
  <c r="E22" i="31"/>
  <c r="N21" i="31"/>
  <c r="N20" i="31"/>
  <c r="M20" i="31"/>
  <c r="M19" i="31"/>
  <c r="V18" i="31"/>
  <c r="U18" i="31"/>
  <c r="Q18" i="31"/>
  <c r="P18" i="31"/>
  <c r="O18" i="31"/>
  <c r="I18" i="31"/>
  <c r="H18" i="31"/>
  <c r="E18" i="31"/>
  <c r="N17" i="31"/>
  <c r="M17" i="31"/>
  <c r="N16" i="31"/>
  <c r="N15" i="31"/>
  <c r="M15" i="31"/>
  <c r="V14" i="31"/>
  <c r="U14" i="31"/>
  <c r="Q14" i="31"/>
  <c r="P14" i="31"/>
  <c r="O14" i="31"/>
  <c r="I14" i="31"/>
  <c r="H14" i="31"/>
  <c r="E14" i="31"/>
  <c r="N13" i="31"/>
  <c r="M13" i="31"/>
  <c r="M12" i="31"/>
  <c r="N11" i="31"/>
  <c r="M11" i="31"/>
  <c r="N9" i="31"/>
  <c r="N8" i="31"/>
  <c r="M8" i="31"/>
  <c r="L7" i="31"/>
  <c r="F44" i="29"/>
  <c r="N17" i="30"/>
  <c r="L17" i="30"/>
  <c r="H48" i="30"/>
  <c r="T100" i="27"/>
  <c r="T100" i="29"/>
  <c r="F90" i="30"/>
  <c r="G90" i="30"/>
  <c r="H90" i="30"/>
  <c r="I90" i="30"/>
  <c r="J90" i="30"/>
  <c r="K90" i="30"/>
  <c r="L90" i="30"/>
  <c r="M90" i="30"/>
  <c r="N90" i="30"/>
  <c r="O90" i="30"/>
  <c r="P90" i="30"/>
  <c r="Q90" i="30"/>
  <c r="R90" i="30"/>
  <c r="S90" i="30"/>
  <c r="T90" i="30"/>
  <c r="E90" i="30"/>
  <c r="F76" i="30"/>
  <c r="G76" i="30"/>
  <c r="H76" i="30"/>
  <c r="I76" i="30"/>
  <c r="J76" i="30"/>
  <c r="K76" i="30"/>
  <c r="L76" i="30"/>
  <c r="M76" i="30"/>
  <c r="N76" i="30"/>
  <c r="O76" i="30"/>
  <c r="P76" i="30"/>
  <c r="Q76" i="30"/>
  <c r="R76" i="30"/>
  <c r="S76" i="30"/>
  <c r="T76" i="30"/>
  <c r="E76" i="30"/>
  <c r="F62" i="30"/>
  <c r="G62" i="30"/>
  <c r="H62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E62" i="30"/>
  <c r="F48" i="30"/>
  <c r="G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E48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E34" i="30"/>
  <c r="F17" i="30"/>
  <c r="G17" i="30"/>
  <c r="H17" i="30"/>
  <c r="I17" i="30"/>
  <c r="J17" i="30"/>
  <c r="K17" i="30"/>
  <c r="M17" i="30"/>
  <c r="O17" i="30"/>
  <c r="P17" i="30"/>
  <c r="Q17" i="30"/>
  <c r="R17" i="30"/>
  <c r="S17" i="30"/>
  <c r="T17" i="30"/>
  <c r="E17" i="30"/>
  <c r="T119" i="29"/>
  <c r="G44" i="29"/>
  <c r="T44" i="29"/>
  <c r="T63" i="29"/>
  <c r="T82" i="29"/>
  <c r="T25" i="29"/>
  <c r="H30" i="29"/>
  <c r="J29" i="29"/>
  <c r="M29" i="29"/>
  <c r="K29" i="29"/>
  <c r="N29" i="29"/>
  <c r="N30" i="29"/>
  <c r="H11" i="29"/>
  <c r="S117" i="29"/>
  <c r="R117" i="29"/>
  <c r="Q117" i="29"/>
  <c r="P117" i="29"/>
  <c r="O117" i="29"/>
  <c r="I117" i="29"/>
  <c r="H117" i="29"/>
  <c r="E117" i="29"/>
  <c r="E118" i="29"/>
  <c r="E119" i="29"/>
  <c r="K116" i="29"/>
  <c r="N116" i="29"/>
  <c r="J116" i="29"/>
  <c r="M116" i="29"/>
  <c r="K115" i="29"/>
  <c r="J115" i="29"/>
  <c r="M115" i="29"/>
  <c r="M117" i="29"/>
  <c r="M118" i="29"/>
  <c r="K114" i="29"/>
  <c r="N114" i="29"/>
  <c r="J114" i="29"/>
  <c r="M114" i="29"/>
  <c r="S113" i="29"/>
  <c r="R113" i="29"/>
  <c r="Q113" i="29"/>
  <c r="P113" i="29"/>
  <c r="O113" i="29"/>
  <c r="I113" i="29"/>
  <c r="H113" i="29"/>
  <c r="E113" i="29"/>
  <c r="K112" i="29"/>
  <c r="N112" i="29"/>
  <c r="J112" i="29"/>
  <c r="K111" i="29"/>
  <c r="L111" i="29"/>
  <c r="N111" i="29"/>
  <c r="J111" i="29"/>
  <c r="K110" i="29"/>
  <c r="J110" i="29"/>
  <c r="M110" i="29"/>
  <c r="M113" i="29"/>
  <c r="S109" i="29"/>
  <c r="R109" i="29"/>
  <c r="Q109" i="29"/>
  <c r="P109" i="29"/>
  <c r="O109" i="29"/>
  <c r="I109" i="29"/>
  <c r="H109" i="29"/>
  <c r="E109" i="29"/>
  <c r="K108" i="29"/>
  <c r="J108" i="29"/>
  <c r="M108" i="29"/>
  <c r="K107" i="29"/>
  <c r="N107" i="29"/>
  <c r="J107" i="29"/>
  <c r="K106" i="29"/>
  <c r="N106" i="29"/>
  <c r="N109" i="29"/>
  <c r="J106" i="29"/>
  <c r="M106" i="29"/>
  <c r="S105" i="29"/>
  <c r="R105" i="29"/>
  <c r="Q105" i="29"/>
  <c r="P105" i="29"/>
  <c r="P118" i="29"/>
  <c r="O105" i="29"/>
  <c r="I105" i="29"/>
  <c r="H105" i="29"/>
  <c r="E105" i="29"/>
  <c r="K104" i="29"/>
  <c r="J104" i="29"/>
  <c r="K103" i="29"/>
  <c r="N103" i="29"/>
  <c r="J103" i="29"/>
  <c r="M103" i="29"/>
  <c r="K102" i="29"/>
  <c r="N102" i="29"/>
  <c r="J102" i="29"/>
  <c r="M102" i="29"/>
  <c r="K101" i="29"/>
  <c r="N101" i="29"/>
  <c r="J101" i="29"/>
  <c r="S98" i="29"/>
  <c r="R98" i="29"/>
  <c r="Q98" i="29"/>
  <c r="P98" i="29"/>
  <c r="O98" i="29"/>
  <c r="I98" i="29"/>
  <c r="H98" i="29"/>
  <c r="H99" i="29"/>
  <c r="E98" i="29"/>
  <c r="K97" i="29"/>
  <c r="J97" i="29"/>
  <c r="L97" i="29"/>
  <c r="K96" i="29"/>
  <c r="J96" i="29"/>
  <c r="M96" i="29"/>
  <c r="K95" i="29"/>
  <c r="J95" i="29"/>
  <c r="J98" i="29"/>
  <c r="S94" i="29"/>
  <c r="R94" i="29"/>
  <c r="Q94" i="29"/>
  <c r="P94" i="29"/>
  <c r="O94" i="29"/>
  <c r="I94" i="29"/>
  <c r="H94" i="29"/>
  <c r="E94" i="29"/>
  <c r="K93" i="29"/>
  <c r="N93" i="29"/>
  <c r="J93" i="29"/>
  <c r="M93" i="29"/>
  <c r="K92" i="29"/>
  <c r="J92" i="29"/>
  <c r="K91" i="29"/>
  <c r="J91" i="29"/>
  <c r="M91" i="29"/>
  <c r="S90" i="29"/>
  <c r="R90" i="29"/>
  <c r="Q90" i="29"/>
  <c r="P90" i="29"/>
  <c r="O90" i="29"/>
  <c r="I90" i="29"/>
  <c r="H90" i="29"/>
  <c r="E90" i="29"/>
  <c r="K89" i="29"/>
  <c r="N89" i="29"/>
  <c r="J89" i="29"/>
  <c r="K88" i="29"/>
  <c r="N88" i="29"/>
  <c r="J88" i="29"/>
  <c r="K87" i="29"/>
  <c r="J87" i="29"/>
  <c r="S86" i="29"/>
  <c r="R86" i="29"/>
  <c r="Q86" i="29"/>
  <c r="P86" i="29"/>
  <c r="P99" i="29"/>
  <c r="O86" i="29"/>
  <c r="I86" i="29"/>
  <c r="H86" i="29"/>
  <c r="E86" i="29"/>
  <c r="E99" i="29"/>
  <c r="K85" i="29"/>
  <c r="N85" i="29"/>
  <c r="J85" i="29"/>
  <c r="M85" i="29"/>
  <c r="K84" i="29"/>
  <c r="J84" i="29"/>
  <c r="M84" i="29"/>
  <c r="K83" i="29"/>
  <c r="K86" i="29"/>
  <c r="J83" i="29"/>
  <c r="S80" i="29"/>
  <c r="R80" i="29"/>
  <c r="Q80" i="29"/>
  <c r="P80" i="29"/>
  <c r="O80" i="29"/>
  <c r="I80" i="29"/>
  <c r="H80" i="29"/>
  <c r="E80" i="29"/>
  <c r="E81" i="29"/>
  <c r="E82" i="29"/>
  <c r="K79" i="29"/>
  <c r="N79" i="29"/>
  <c r="J79" i="29"/>
  <c r="M79" i="29"/>
  <c r="K78" i="29"/>
  <c r="N78" i="29"/>
  <c r="J78" i="29"/>
  <c r="K77" i="29"/>
  <c r="N77" i="29"/>
  <c r="J77" i="29"/>
  <c r="M77" i="29"/>
  <c r="S76" i="29"/>
  <c r="R76" i="29"/>
  <c r="Q76" i="29"/>
  <c r="P76" i="29"/>
  <c r="O76" i="29"/>
  <c r="I76" i="29"/>
  <c r="H76" i="29"/>
  <c r="E76" i="29"/>
  <c r="K75" i="29"/>
  <c r="N75" i="29"/>
  <c r="J75" i="29"/>
  <c r="M75" i="29"/>
  <c r="K74" i="29"/>
  <c r="N74" i="29"/>
  <c r="J74" i="29"/>
  <c r="K73" i="29"/>
  <c r="J73" i="29"/>
  <c r="M73" i="29"/>
  <c r="S72" i="29"/>
  <c r="R72" i="29"/>
  <c r="Q72" i="29"/>
  <c r="P72" i="29"/>
  <c r="O72" i="29"/>
  <c r="I72" i="29"/>
  <c r="H72" i="29"/>
  <c r="E72" i="29"/>
  <c r="K71" i="29"/>
  <c r="N71" i="29"/>
  <c r="J71" i="29"/>
  <c r="K70" i="29"/>
  <c r="N70" i="29"/>
  <c r="J70" i="29"/>
  <c r="M70" i="29"/>
  <c r="K69" i="29"/>
  <c r="N69" i="29"/>
  <c r="J69" i="29"/>
  <c r="M69" i="29"/>
  <c r="S68" i="29"/>
  <c r="R68" i="29"/>
  <c r="Q68" i="29"/>
  <c r="P68" i="29"/>
  <c r="O68" i="29"/>
  <c r="I68" i="29"/>
  <c r="H68" i="29"/>
  <c r="E68" i="29"/>
  <c r="K67" i="29"/>
  <c r="N67" i="29"/>
  <c r="J67" i="29"/>
  <c r="M67" i="29"/>
  <c r="K66" i="29"/>
  <c r="J66" i="29"/>
  <c r="M66" i="29"/>
  <c r="K65" i="29"/>
  <c r="N65" i="29"/>
  <c r="J65" i="29"/>
  <c r="M65" i="29"/>
  <c r="K64" i="29"/>
  <c r="N64" i="29"/>
  <c r="J64" i="29"/>
  <c r="M64" i="29"/>
  <c r="S61" i="29"/>
  <c r="R61" i="29"/>
  <c r="Q61" i="29"/>
  <c r="P61" i="29"/>
  <c r="O61" i="29"/>
  <c r="I61" i="29"/>
  <c r="H61" i="29"/>
  <c r="E61" i="29"/>
  <c r="E62" i="29"/>
  <c r="E63" i="29"/>
  <c r="N60" i="29"/>
  <c r="M60" i="29"/>
  <c r="N59" i="29"/>
  <c r="M58" i="29"/>
  <c r="K58" i="29"/>
  <c r="N58" i="29"/>
  <c r="J58" i="29"/>
  <c r="S57" i="29"/>
  <c r="R57" i="29"/>
  <c r="Q57" i="29"/>
  <c r="P57" i="29"/>
  <c r="O57" i="29"/>
  <c r="I57" i="29"/>
  <c r="H57" i="29"/>
  <c r="E57" i="29"/>
  <c r="K56" i="29"/>
  <c r="N56" i="29"/>
  <c r="J56" i="29"/>
  <c r="M56" i="29"/>
  <c r="K55" i="29"/>
  <c r="N55" i="29"/>
  <c r="J55" i="29"/>
  <c r="M55" i="29"/>
  <c r="K54" i="29"/>
  <c r="N54" i="29"/>
  <c r="N57" i="29"/>
  <c r="J54" i="29"/>
  <c r="M54" i="29"/>
  <c r="S53" i="29"/>
  <c r="R53" i="29"/>
  <c r="Q53" i="29"/>
  <c r="P53" i="29"/>
  <c r="O53" i="29"/>
  <c r="I53" i="29"/>
  <c r="H53" i="29"/>
  <c r="E53" i="29"/>
  <c r="K52" i="29"/>
  <c r="N52" i="29"/>
  <c r="J52" i="29"/>
  <c r="M52" i="29"/>
  <c r="K51" i="29"/>
  <c r="N51" i="29"/>
  <c r="N53" i="29"/>
  <c r="J51" i="29"/>
  <c r="K50" i="29"/>
  <c r="N50" i="29"/>
  <c r="J50" i="29"/>
  <c r="M50" i="29"/>
  <c r="S49" i="29"/>
  <c r="R49" i="29"/>
  <c r="Q49" i="29"/>
  <c r="P49" i="29"/>
  <c r="P62" i="29"/>
  <c r="O49" i="29"/>
  <c r="I49" i="29"/>
  <c r="H49" i="29"/>
  <c r="E49" i="29"/>
  <c r="K48" i="29"/>
  <c r="N48" i="29"/>
  <c r="J48" i="29"/>
  <c r="K47" i="29"/>
  <c r="L47" i="29"/>
  <c r="J47" i="29"/>
  <c r="M47" i="29"/>
  <c r="K46" i="29"/>
  <c r="N46" i="29"/>
  <c r="J46" i="29"/>
  <c r="M46" i="29"/>
  <c r="K45" i="29"/>
  <c r="N45" i="29"/>
  <c r="J45" i="29"/>
  <c r="M45" i="29"/>
  <c r="S42" i="29"/>
  <c r="R42" i="29"/>
  <c r="Q42" i="29"/>
  <c r="P42" i="29"/>
  <c r="O42" i="29"/>
  <c r="I42" i="29"/>
  <c r="I43" i="29"/>
  <c r="H42" i="29"/>
  <c r="E42" i="29"/>
  <c r="E43" i="29"/>
  <c r="E44" i="29"/>
  <c r="K41" i="29"/>
  <c r="J41" i="29"/>
  <c r="K40" i="29"/>
  <c r="N40" i="29"/>
  <c r="J40" i="29"/>
  <c r="M40" i="29"/>
  <c r="K39" i="29"/>
  <c r="N39" i="29"/>
  <c r="J39" i="29"/>
  <c r="M39" i="29"/>
  <c r="S38" i="29"/>
  <c r="R38" i="29"/>
  <c r="Q38" i="29"/>
  <c r="P38" i="29"/>
  <c r="O38" i="29"/>
  <c r="I38" i="29"/>
  <c r="H38" i="29"/>
  <c r="E38" i="29"/>
  <c r="K37" i="29"/>
  <c r="N37" i="29"/>
  <c r="J37" i="29"/>
  <c r="J38" i="29"/>
  <c r="K36" i="29"/>
  <c r="J36" i="29"/>
  <c r="M36" i="29"/>
  <c r="M38" i="29"/>
  <c r="K35" i="29"/>
  <c r="N35" i="29"/>
  <c r="J35" i="29"/>
  <c r="M35" i="29"/>
  <c r="S34" i="29"/>
  <c r="R34" i="29"/>
  <c r="Q34" i="29"/>
  <c r="Q43" i="29"/>
  <c r="P34" i="29"/>
  <c r="O34" i="29"/>
  <c r="I34" i="29"/>
  <c r="H34" i="29"/>
  <c r="E34" i="29"/>
  <c r="K33" i="29"/>
  <c r="J33" i="29"/>
  <c r="L33" i="29"/>
  <c r="K32" i="29"/>
  <c r="J32" i="29"/>
  <c r="M32" i="29"/>
  <c r="M34" i="29"/>
  <c r="K31" i="29"/>
  <c r="N31" i="29"/>
  <c r="J31" i="29"/>
  <c r="S30" i="29"/>
  <c r="S43" i="29"/>
  <c r="R30" i="29"/>
  <c r="Q30" i="29"/>
  <c r="P30" i="29"/>
  <c r="O30" i="29"/>
  <c r="I30" i="29"/>
  <c r="E30" i="29"/>
  <c r="K28" i="29"/>
  <c r="N28" i="29"/>
  <c r="J28" i="29"/>
  <c r="M28" i="29"/>
  <c r="K27" i="29"/>
  <c r="N27" i="29"/>
  <c r="J27" i="29"/>
  <c r="L27" i="29"/>
  <c r="K26" i="29"/>
  <c r="N26" i="29"/>
  <c r="J26" i="29"/>
  <c r="S23" i="29"/>
  <c r="R23" i="29"/>
  <c r="Q23" i="29"/>
  <c r="P23" i="29"/>
  <c r="O23" i="29"/>
  <c r="I23" i="29"/>
  <c r="H23" i="29"/>
  <c r="E23" i="29"/>
  <c r="K22" i="29"/>
  <c r="N22" i="29"/>
  <c r="J22" i="29"/>
  <c r="L22" i="29"/>
  <c r="K21" i="29"/>
  <c r="N21" i="29"/>
  <c r="N23" i="29"/>
  <c r="J21" i="29"/>
  <c r="K20" i="29"/>
  <c r="N20" i="29"/>
  <c r="J20" i="29"/>
  <c r="M20" i="29"/>
  <c r="S19" i="29"/>
  <c r="R19" i="29"/>
  <c r="Q19" i="29"/>
  <c r="P19" i="29"/>
  <c r="O19" i="29"/>
  <c r="I19" i="29"/>
  <c r="H19" i="29"/>
  <c r="E19" i="29"/>
  <c r="K18" i="29"/>
  <c r="N18" i="29"/>
  <c r="J18" i="29"/>
  <c r="M18" i="29"/>
  <c r="K17" i="29"/>
  <c r="N17" i="29"/>
  <c r="J17" i="29"/>
  <c r="M17" i="29"/>
  <c r="K16" i="29"/>
  <c r="J16" i="29"/>
  <c r="J19" i="29"/>
  <c r="S15" i="29"/>
  <c r="R15" i="29"/>
  <c r="Q15" i="29"/>
  <c r="P15" i="29"/>
  <c r="O15" i="29"/>
  <c r="I15" i="29"/>
  <c r="H15" i="29"/>
  <c r="E15" i="29"/>
  <c r="K14" i="29"/>
  <c r="J14" i="29"/>
  <c r="K13" i="29"/>
  <c r="N13" i="29"/>
  <c r="J13" i="29"/>
  <c r="K12" i="29"/>
  <c r="J12" i="29"/>
  <c r="M12" i="29"/>
  <c r="S11" i="29"/>
  <c r="S24" i="29" s="1"/>
  <c r="S25" i="29" s="1"/>
  <c r="R11" i="29"/>
  <c r="Q11" i="29"/>
  <c r="Q24" i="29" s="1"/>
  <c r="Q25" i="29" s="1"/>
  <c r="P11" i="29"/>
  <c r="P24" i="29" s="1"/>
  <c r="O11" i="29"/>
  <c r="I11" i="29"/>
  <c r="I24" i="29" s="1"/>
  <c r="E11" i="29"/>
  <c r="E24" i="29" s="1"/>
  <c r="K10" i="29"/>
  <c r="N10" i="29"/>
  <c r="J10" i="29"/>
  <c r="M10" i="29"/>
  <c r="K9" i="29"/>
  <c r="N9" i="29" s="1"/>
  <c r="N11" i="29" s="1"/>
  <c r="N24" i="29" s="1"/>
  <c r="J9" i="29"/>
  <c r="M9" i="29" s="1"/>
  <c r="M11" i="29" s="1"/>
  <c r="M24" i="29" s="1"/>
  <c r="K8" i="29"/>
  <c r="N8" i="29"/>
  <c r="J8" i="29"/>
  <c r="M8" i="29"/>
  <c r="K7" i="29"/>
  <c r="L7" i="29"/>
  <c r="J7" i="29"/>
  <c r="E136" i="27"/>
  <c r="E135" i="27"/>
  <c r="E132" i="27"/>
  <c r="E131" i="27"/>
  <c r="E128" i="27"/>
  <c r="E105" i="27"/>
  <c r="E49" i="27"/>
  <c r="E30" i="27"/>
  <c r="E11" i="27"/>
  <c r="E127" i="27"/>
  <c r="E123" i="27"/>
  <c r="E124" i="27"/>
  <c r="E122" i="27"/>
  <c r="N103" i="27"/>
  <c r="M103" i="27"/>
  <c r="S105" i="27"/>
  <c r="R105" i="27"/>
  <c r="Q105" i="27"/>
  <c r="P105" i="27"/>
  <c r="O105" i="27"/>
  <c r="I105" i="27"/>
  <c r="H105" i="27"/>
  <c r="N66" i="27"/>
  <c r="S68" i="27"/>
  <c r="R68" i="27"/>
  <c r="Q68" i="27"/>
  <c r="Q81" i="27" s="1"/>
  <c r="P68" i="27"/>
  <c r="O68" i="27"/>
  <c r="I68" i="27"/>
  <c r="H68" i="27"/>
  <c r="E68" i="27"/>
  <c r="N47" i="27"/>
  <c r="K46" i="27"/>
  <c r="N46" i="27"/>
  <c r="J46" i="27"/>
  <c r="M46" i="27"/>
  <c r="S49" i="27"/>
  <c r="R49" i="27"/>
  <c r="Q49" i="27"/>
  <c r="P49" i="27"/>
  <c r="O49" i="27"/>
  <c r="I49" i="27"/>
  <c r="H49" i="27"/>
  <c r="N28" i="27"/>
  <c r="S30" i="27"/>
  <c r="R30" i="27"/>
  <c r="Q30" i="27"/>
  <c r="P30" i="27"/>
  <c r="O30" i="27"/>
  <c r="I30" i="27"/>
  <c r="H30" i="27"/>
  <c r="S11" i="27"/>
  <c r="R11" i="27"/>
  <c r="Q11" i="27"/>
  <c r="P11" i="27"/>
  <c r="O11" i="27"/>
  <c r="I11" i="27"/>
  <c r="H11" i="27"/>
  <c r="N9" i="27"/>
  <c r="M9" i="27"/>
  <c r="S117" i="27"/>
  <c r="R117" i="27"/>
  <c r="Q117" i="27"/>
  <c r="P117" i="27"/>
  <c r="O117" i="27"/>
  <c r="I117" i="27"/>
  <c r="H117" i="27"/>
  <c r="E117" i="27"/>
  <c r="N116" i="27"/>
  <c r="M116" i="27"/>
  <c r="N115" i="27"/>
  <c r="M114" i="27"/>
  <c r="S113" i="27"/>
  <c r="R113" i="27"/>
  <c r="Q113" i="27"/>
  <c r="P113" i="27"/>
  <c r="O113" i="27"/>
  <c r="I113" i="27"/>
  <c r="H113" i="27"/>
  <c r="E113" i="27"/>
  <c r="N112" i="27"/>
  <c r="M112" i="27"/>
  <c r="N111" i="27"/>
  <c r="M110" i="27"/>
  <c r="S109" i="27"/>
  <c r="R109" i="27"/>
  <c r="Q109" i="27"/>
  <c r="P109" i="27"/>
  <c r="O109" i="27"/>
  <c r="I109" i="27"/>
  <c r="H109" i="27"/>
  <c r="E109" i="27"/>
  <c r="N108" i="27"/>
  <c r="M108" i="27"/>
  <c r="N107" i="27"/>
  <c r="M106" i="27"/>
  <c r="N104" i="27"/>
  <c r="M104" i="27"/>
  <c r="K102" i="27"/>
  <c r="J102" i="27"/>
  <c r="K101" i="27"/>
  <c r="J101" i="27"/>
  <c r="M101" i="27"/>
  <c r="S98" i="27"/>
  <c r="R98" i="27"/>
  <c r="Q98" i="27"/>
  <c r="P98" i="27"/>
  <c r="O98" i="27"/>
  <c r="I98" i="27"/>
  <c r="H98" i="27"/>
  <c r="E98" i="27"/>
  <c r="E137" i="27"/>
  <c r="N97" i="27"/>
  <c r="M97" i="27"/>
  <c r="N96" i="27"/>
  <c r="N98" i="27" s="1"/>
  <c r="M96" i="27"/>
  <c r="N95" i="27"/>
  <c r="M95" i="27"/>
  <c r="S94" i="27"/>
  <c r="R94" i="27"/>
  <c r="Q94" i="27"/>
  <c r="P94" i="27"/>
  <c r="O94" i="27"/>
  <c r="I94" i="27"/>
  <c r="H94" i="27"/>
  <c r="E94" i="27"/>
  <c r="E133" i="27"/>
  <c r="N93" i="27"/>
  <c r="M93" i="27"/>
  <c r="N92" i="27"/>
  <c r="M92" i="27"/>
  <c r="M91" i="27"/>
  <c r="S90" i="27"/>
  <c r="R90" i="27"/>
  <c r="Q90" i="27"/>
  <c r="P90" i="27"/>
  <c r="O90" i="27"/>
  <c r="I90" i="27"/>
  <c r="H90" i="27"/>
  <c r="E90" i="27"/>
  <c r="E129" i="27"/>
  <c r="N89" i="27"/>
  <c r="M89" i="27"/>
  <c r="N88" i="27"/>
  <c r="M88" i="27"/>
  <c r="N87" i="27"/>
  <c r="M87" i="27"/>
  <c r="S86" i="27"/>
  <c r="S99" i="27"/>
  <c r="R86" i="27"/>
  <c r="Q86" i="27"/>
  <c r="P86" i="27"/>
  <c r="O86" i="27"/>
  <c r="I86" i="27"/>
  <c r="H86" i="27"/>
  <c r="E86" i="27"/>
  <c r="E125" i="27"/>
  <c r="N85" i="27"/>
  <c r="M85" i="27"/>
  <c r="N84" i="27"/>
  <c r="M84" i="27"/>
  <c r="M83" i="27"/>
  <c r="S80" i="27"/>
  <c r="R80" i="27"/>
  <c r="Q80" i="27"/>
  <c r="P80" i="27"/>
  <c r="O80" i="27"/>
  <c r="I80" i="27"/>
  <c r="H80" i="27"/>
  <c r="E80" i="27"/>
  <c r="N79" i="27"/>
  <c r="N78" i="27"/>
  <c r="S76" i="27"/>
  <c r="R76" i="27"/>
  <c r="Q76" i="27"/>
  <c r="P76" i="27"/>
  <c r="O76" i="27"/>
  <c r="I76" i="27"/>
  <c r="H76" i="27"/>
  <c r="E76" i="27"/>
  <c r="N75" i="27"/>
  <c r="N74" i="27"/>
  <c r="S72" i="27"/>
  <c r="R72" i="27"/>
  <c r="Q72" i="27"/>
  <c r="P72" i="27"/>
  <c r="O72" i="27"/>
  <c r="I72" i="27"/>
  <c r="H72" i="27"/>
  <c r="E72" i="27"/>
  <c r="N71" i="27"/>
  <c r="N70" i="27"/>
  <c r="N67" i="27"/>
  <c r="K65" i="27"/>
  <c r="N65" i="27"/>
  <c r="J65" i="27"/>
  <c r="K64" i="27"/>
  <c r="J64" i="27"/>
  <c r="S61" i="27"/>
  <c r="R61" i="27"/>
  <c r="Q61" i="27"/>
  <c r="P61" i="27"/>
  <c r="O61" i="27"/>
  <c r="I61" i="27"/>
  <c r="H61" i="27"/>
  <c r="E61" i="27"/>
  <c r="N60" i="27"/>
  <c r="N59" i="27"/>
  <c r="M59" i="27"/>
  <c r="N58" i="27"/>
  <c r="M58" i="27"/>
  <c r="S57" i="27"/>
  <c r="R57" i="27"/>
  <c r="Q57" i="27"/>
  <c r="P57" i="27"/>
  <c r="O57" i="27"/>
  <c r="I57" i="27"/>
  <c r="H57" i="27"/>
  <c r="E57" i="27"/>
  <c r="N56" i="27"/>
  <c r="N55" i="27"/>
  <c r="M55" i="27"/>
  <c r="N54" i="27"/>
  <c r="M54" i="27"/>
  <c r="S53" i="27"/>
  <c r="R53" i="27"/>
  <c r="Q53" i="27"/>
  <c r="P53" i="27"/>
  <c r="O53" i="27"/>
  <c r="I53" i="27"/>
  <c r="H53" i="27"/>
  <c r="E53" i="27"/>
  <c r="N52" i="27"/>
  <c r="N51" i="27"/>
  <c r="M51" i="27"/>
  <c r="N50" i="27"/>
  <c r="N53" i="27" s="1"/>
  <c r="N48" i="27"/>
  <c r="K45" i="27"/>
  <c r="N45" i="27"/>
  <c r="J45" i="27"/>
  <c r="S42" i="27"/>
  <c r="R42" i="27"/>
  <c r="Q42" i="27"/>
  <c r="P42" i="27"/>
  <c r="O42" i="27"/>
  <c r="I42" i="27"/>
  <c r="H42" i="27"/>
  <c r="E42" i="27"/>
  <c r="N41" i="27"/>
  <c r="N40" i="27"/>
  <c r="M40" i="27"/>
  <c r="N39" i="27"/>
  <c r="S38" i="27"/>
  <c r="R38" i="27"/>
  <c r="Q38" i="27"/>
  <c r="P38" i="27"/>
  <c r="O38" i="27"/>
  <c r="I38" i="27"/>
  <c r="H38" i="27"/>
  <c r="E38" i="27"/>
  <c r="N37" i="27"/>
  <c r="N36" i="27"/>
  <c r="M36" i="27"/>
  <c r="N35" i="27"/>
  <c r="S34" i="27"/>
  <c r="R34" i="27"/>
  <c r="Q34" i="27"/>
  <c r="Q43" i="27" s="1"/>
  <c r="P34" i="27"/>
  <c r="O34" i="27"/>
  <c r="I34" i="27"/>
  <c r="H34" i="27"/>
  <c r="E34" i="27"/>
  <c r="N33" i="27"/>
  <c r="N32" i="27"/>
  <c r="N34" i="27" s="1"/>
  <c r="M32" i="27"/>
  <c r="N31" i="27"/>
  <c r="N29" i="27"/>
  <c r="K27" i="27"/>
  <c r="N27" i="27"/>
  <c r="J27" i="27"/>
  <c r="M27" i="27"/>
  <c r="K26" i="27"/>
  <c r="N26" i="27"/>
  <c r="J26" i="27"/>
  <c r="S23" i="27"/>
  <c r="R23" i="27"/>
  <c r="Q23" i="27"/>
  <c r="P23" i="27"/>
  <c r="O23" i="27"/>
  <c r="I23" i="27"/>
  <c r="H23" i="27"/>
  <c r="E23" i="27"/>
  <c r="N22" i="27"/>
  <c r="N21" i="27"/>
  <c r="M21" i="27"/>
  <c r="N20" i="27"/>
  <c r="S19" i="27"/>
  <c r="R19" i="27"/>
  <c r="Q19" i="27"/>
  <c r="P19" i="27"/>
  <c r="O19" i="27"/>
  <c r="I19" i="27"/>
  <c r="H19" i="27"/>
  <c r="E19" i="27"/>
  <c r="N18" i="27"/>
  <c r="N17" i="27"/>
  <c r="M17" i="27"/>
  <c r="N16" i="27"/>
  <c r="S15" i="27"/>
  <c r="R15" i="27"/>
  <c r="Q15" i="27"/>
  <c r="P15" i="27"/>
  <c r="O15" i="27"/>
  <c r="I15" i="27"/>
  <c r="H15" i="27"/>
  <c r="E15" i="27"/>
  <c r="N14" i="27"/>
  <c r="N13" i="27"/>
  <c r="M13" i="27"/>
  <c r="N12" i="27"/>
  <c r="N10" i="27"/>
  <c r="K8" i="27"/>
  <c r="N8" i="27"/>
  <c r="J8" i="27"/>
  <c r="M8" i="27"/>
  <c r="K7" i="27"/>
  <c r="N7" i="27"/>
  <c r="J7" i="27"/>
  <c r="J7" i="26"/>
  <c r="M7" i="26"/>
  <c r="M10" i="26" s="1"/>
  <c r="S112" i="26"/>
  <c r="R112" i="26"/>
  <c r="Q112" i="26"/>
  <c r="P112" i="26"/>
  <c r="O112" i="26"/>
  <c r="I112" i="26"/>
  <c r="H112" i="26"/>
  <c r="E112" i="26"/>
  <c r="K111" i="26"/>
  <c r="J111" i="26"/>
  <c r="M111" i="26"/>
  <c r="M112" i="26" s="1"/>
  <c r="K110" i="26"/>
  <c r="N110" i="26"/>
  <c r="J110" i="26"/>
  <c r="M110" i="26"/>
  <c r="K109" i="26"/>
  <c r="J109" i="26"/>
  <c r="M109" i="26"/>
  <c r="S108" i="26"/>
  <c r="R108" i="26"/>
  <c r="Q108" i="26"/>
  <c r="P108" i="26"/>
  <c r="O108" i="26"/>
  <c r="I108" i="26"/>
  <c r="H108" i="26"/>
  <c r="E108" i="26"/>
  <c r="K107" i="26"/>
  <c r="N107" i="26"/>
  <c r="J107" i="26"/>
  <c r="M107" i="26"/>
  <c r="K106" i="26"/>
  <c r="N106" i="26"/>
  <c r="J106" i="26"/>
  <c r="M106" i="26"/>
  <c r="K105" i="26"/>
  <c r="N105" i="26"/>
  <c r="J105" i="26"/>
  <c r="M105" i="26"/>
  <c r="S104" i="26"/>
  <c r="R104" i="26"/>
  <c r="Q104" i="26"/>
  <c r="P104" i="26"/>
  <c r="P113" i="26"/>
  <c r="O104" i="26"/>
  <c r="I104" i="26"/>
  <c r="H104" i="26"/>
  <c r="E104" i="26"/>
  <c r="K103" i="26"/>
  <c r="J103" i="26"/>
  <c r="M103" i="26"/>
  <c r="K102" i="26"/>
  <c r="N102" i="26"/>
  <c r="J102" i="26"/>
  <c r="M102" i="26"/>
  <c r="J101" i="26"/>
  <c r="M101" i="26"/>
  <c r="K101" i="26"/>
  <c r="S100" i="26"/>
  <c r="R100" i="26"/>
  <c r="Q100" i="26"/>
  <c r="Q113" i="26"/>
  <c r="P100" i="26"/>
  <c r="O100" i="26"/>
  <c r="O113" i="26"/>
  <c r="I100" i="26"/>
  <c r="H100" i="26"/>
  <c r="E100" i="26"/>
  <c r="K99" i="26"/>
  <c r="N99" i="26"/>
  <c r="J99" i="26"/>
  <c r="M99" i="26"/>
  <c r="K98" i="26"/>
  <c r="N98" i="26"/>
  <c r="J98" i="26"/>
  <c r="M98" i="26"/>
  <c r="K97" i="26"/>
  <c r="N97" i="26"/>
  <c r="J97" i="26"/>
  <c r="M97" i="26"/>
  <c r="M100" i="26" s="1"/>
  <c r="S94" i="26"/>
  <c r="R94" i="26"/>
  <c r="Q94" i="26"/>
  <c r="P94" i="26"/>
  <c r="O94" i="26"/>
  <c r="I94" i="26"/>
  <c r="H94" i="26"/>
  <c r="E94" i="26"/>
  <c r="K93" i="26"/>
  <c r="N93" i="26"/>
  <c r="J93" i="26"/>
  <c r="L93" i="26"/>
  <c r="K92" i="26"/>
  <c r="N92" i="26"/>
  <c r="J92" i="26"/>
  <c r="L92" i="26"/>
  <c r="K91" i="26"/>
  <c r="N91" i="26"/>
  <c r="J91" i="26"/>
  <c r="M91" i="26"/>
  <c r="S90" i="26"/>
  <c r="R90" i="26"/>
  <c r="Q90" i="26"/>
  <c r="P90" i="26"/>
  <c r="O90" i="26"/>
  <c r="I90" i="26"/>
  <c r="H90" i="26"/>
  <c r="E90" i="26"/>
  <c r="K89" i="26"/>
  <c r="N89" i="26"/>
  <c r="J89" i="26"/>
  <c r="K88" i="26"/>
  <c r="N88" i="26"/>
  <c r="J88" i="26"/>
  <c r="K87" i="26"/>
  <c r="J87" i="26"/>
  <c r="M87" i="26"/>
  <c r="S86" i="26"/>
  <c r="R86" i="26"/>
  <c r="Q86" i="26"/>
  <c r="P86" i="26"/>
  <c r="O86" i="26"/>
  <c r="I86" i="26"/>
  <c r="H86" i="26"/>
  <c r="E86" i="26"/>
  <c r="K85" i="26"/>
  <c r="J85" i="26"/>
  <c r="M85" i="26"/>
  <c r="K84" i="26"/>
  <c r="J84" i="26"/>
  <c r="K83" i="26"/>
  <c r="N83" i="26"/>
  <c r="J83" i="26"/>
  <c r="S82" i="26"/>
  <c r="S95" i="26"/>
  <c r="R82" i="26"/>
  <c r="R95" i="26"/>
  <c r="Q82" i="26"/>
  <c r="P82" i="26"/>
  <c r="O82" i="26"/>
  <c r="O95" i="26"/>
  <c r="I82" i="26"/>
  <c r="H82" i="26"/>
  <c r="E82" i="26"/>
  <c r="K81" i="26"/>
  <c r="N81" i="26"/>
  <c r="J81" i="26"/>
  <c r="M81" i="26"/>
  <c r="K80" i="26"/>
  <c r="J80" i="26"/>
  <c r="K79" i="26"/>
  <c r="J79" i="26"/>
  <c r="M79" i="26"/>
  <c r="S76" i="26"/>
  <c r="R76" i="26"/>
  <c r="Q76" i="26"/>
  <c r="P76" i="26"/>
  <c r="O76" i="26"/>
  <c r="I76" i="26"/>
  <c r="H76" i="26"/>
  <c r="E76" i="26"/>
  <c r="K75" i="26"/>
  <c r="J75" i="26"/>
  <c r="K74" i="26"/>
  <c r="N74" i="26"/>
  <c r="J74" i="26"/>
  <c r="M74" i="26"/>
  <c r="K73" i="26"/>
  <c r="N73" i="26"/>
  <c r="N76" i="26" s="1"/>
  <c r="N77" i="26" s="1"/>
  <c r="J73" i="26"/>
  <c r="S72" i="26"/>
  <c r="R72" i="26"/>
  <c r="Q72" i="26"/>
  <c r="P72" i="26"/>
  <c r="O72" i="26"/>
  <c r="I72" i="26"/>
  <c r="H72" i="26"/>
  <c r="E72" i="26"/>
  <c r="K71" i="26"/>
  <c r="J71" i="26"/>
  <c r="M71" i="26"/>
  <c r="K70" i="26"/>
  <c r="N70" i="26"/>
  <c r="J70" i="26"/>
  <c r="M70" i="26"/>
  <c r="K69" i="26"/>
  <c r="J69" i="26"/>
  <c r="M69" i="26"/>
  <c r="S68" i="26"/>
  <c r="R68" i="26"/>
  <c r="Q68" i="26"/>
  <c r="P68" i="26"/>
  <c r="O68" i="26"/>
  <c r="I68" i="26"/>
  <c r="H68" i="26"/>
  <c r="E68" i="26"/>
  <c r="K67" i="26"/>
  <c r="J67" i="26"/>
  <c r="L67" i="26"/>
  <c r="J65" i="26"/>
  <c r="M65" i="26"/>
  <c r="J66" i="26"/>
  <c r="M66" i="26"/>
  <c r="K66" i="26"/>
  <c r="N66" i="26"/>
  <c r="K65" i="26"/>
  <c r="N65" i="26"/>
  <c r="S64" i="26"/>
  <c r="R64" i="26"/>
  <c r="Q64" i="26"/>
  <c r="Q77" i="26" s="1"/>
  <c r="Q78" i="26" s="1"/>
  <c r="P64" i="26"/>
  <c r="P77" i="26"/>
  <c r="O64" i="26"/>
  <c r="I64" i="26"/>
  <c r="H64" i="26"/>
  <c r="H77" i="26" s="1"/>
  <c r="E64" i="26"/>
  <c r="E77" i="26"/>
  <c r="K63" i="26"/>
  <c r="J63" i="26"/>
  <c r="M63" i="26"/>
  <c r="K62" i="26"/>
  <c r="N62" i="26"/>
  <c r="J62" i="26"/>
  <c r="K61" i="26"/>
  <c r="N61" i="26"/>
  <c r="J61" i="26"/>
  <c r="M61" i="26"/>
  <c r="M64" i="26" s="1"/>
  <c r="S58" i="26"/>
  <c r="R58" i="26"/>
  <c r="Q58" i="26"/>
  <c r="P58" i="26"/>
  <c r="O58" i="26"/>
  <c r="I58" i="26"/>
  <c r="H58" i="26"/>
  <c r="E58" i="26"/>
  <c r="K57" i="26"/>
  <c r="N57" i="26"/>
  <c r="J57" i="26"/>
  <c r="L57" i="26"/>
  <c r="K56" i="26"/>
  <c r="N56" i="26"/>
  <c r="J56" i="26"/>
  <c r="K55" i="26"/>
  <c r="J55" i="26"/>
  <c r="M55" i="26"/>
  <c r="S54" i="26"/>
  <c r="R54" i="26"/>
  <c r="Q54" i="26"/>
  <c r="P54" i="26"/>
  <c r="O54" i="26"/>
  <c r="I54" i="26"/>
  <c r="I59" i="26" s="1"/>
  <c r="H54" i="26"/>
  <c r="H59" i="26" s="1"/>
  <c r="E54" i="26"/>
  <c r="K53" i="26"/>
  <c r="N53" i="26"/>
  <c r="J53" i="26"/>
  <c r="M53" i="26"/>
  <c r="K52" i="26"/>
  <c r="N52" i="26"/>
  <c r="J52" i="26"/>
  <c r="K51" i="26"/>
  <c r="N51" i="26"/>
  <c r="J51" i="26"/>
  <c r="S50" i="26"/>
  <c r="R50" i="26"/>
  <c r="Q50" i="26"/>
  <c r="P50" i="26"/>
  <c r="O50" i="26"/>
  <c r="I50" i="26"/>
  <c r="H50" i="26"/>
  <c r="E50" i="26"/>
  <c r="J49" i="26"/>
  <c r="M49" i="26"/>
  <c r="K49" i="26"/>
  <c r="N49" i="26"/>
  <c r="K48" i="26"/>
  <c r="J48" i="26"/>
  <c r="K47" i="26"/>
  <c r="J47" i="26"/>
  <c r="M47" i="26"/>
  <c r="S46" i="26"/>
  <c r="R46" i="26"/>
  <c r="R59" i="26"/>
  <c r="Q46" i="26"/>
  <c r="P46" i="26"/>
  <c r="P59" i="26"/>
  <c r="O46" i="26"/>
  <c r="O59" i="26"/>
  <c r="I46" i="26"/>
  <c r="H46" i="26"/>
  <c r="E46" i="26"/>
  <c r="K45" i="26"/>
  <c r="N45" i="26"/>
  <c r="J45" i="26"/>
  <c r="L45" i="26"/>
  <c r="K44" i="26"/>
  <c r="N44" i="26"/>
  <c r="J44" i="26"/>
  <c r="K43" i="26"/>
  <c r="N43" i="26"/>
  <c r="N46" i="26" s="1"/>
  <c r="J43" i="26"/>
  <c r="M43" i="26"/>
  <c r="S40" i="26"/>
  <c r="R40" i="26"/>
  <c r="Q40" i="26"/>
  <c r="Q41" i="26" s="1"/>
  <c r="Q42" i="26" s="1"/>
  <c r="P40" i="26"/>
  <c r="O40" i="26"/>
  <c r="I40" i="26"/>
  <c r="H40" i="26"/>
  <c r="H28" i="26"/>
  <c r="H41" i="26" s="1"/>
  <c r="H32" i="26"/>
  <c r="E40" i="26"/>
  <c r="K39" i="26"/>
  <c r="J39" i="26"/>
  <c r="M39" i="26"/>
  <c r="K38" i="26"/>
  <c r="N38" i="26"/>
  <c r="J38" i="26"/>
  <c r="M38" i="26"/>
  <c r="K37" i="26"/>
  <c r="N37" i="26"/>
  <c r="J37" i="26"/>
  <c r="M37" i="26"/>
  <c r="M40" i="26"/>
  <c r="S36" i="26"/>
  <c r="S41" i="26"/>
  <c r="R36" i="26"/>
  <c r="Q36" i="26"/>
  <c r="P36" i="26"/>
  <c r="O36" i="26"/>
  <c r="I36" i="26"/>
  <c r="H36" i="26"/>
  <c r="E36" i="26"/>
  <c r="K35" i="26"/>
  <c r="N35" i="26"/>
  <c r="J35" i="26"/>
  <c r="M35" i="26"/>
  <c r="K34" i="26"/>
  <c r="J34" i="26"/>
  <c r="K33" i="26"/>
  <c r="N33" i="26"/>
  <c r="J33" i="26"/>
  <c r="M33" i="26"/>
  <c r="S32" i="26"/>
  <c r="R32" i="26"/>
  <c r="Q32" i="26"/>
  <c r="P32" i="26"/>
  <c r="O32" i="26"/>
  <c r="I32" i="26"/>
  <c r="E32" i="26"/>
  <c r="K31" i="26"/>
  <c r="J31" i="26"/>
  <c r="M31" i="26"/>
  <c r="K30" i="26"/>
  <c r="N30" i="26"/>
  <c r="J30" i="26"/>
  <c r="M30" i="26"/>
  <c r="K29" i="26"/>
  <c r="N29" i="26"/>
  <c r="J29" i="26"/>
  <c r="S28" i="26"/>
  <c r="R28" i="26"/>
  <c r="Q28" i="26"/>
  <c r="P28" i="26"/>
  <c r="O28" i="26"/>
  <c r="O41" i="26"/>
  <c r="I28" i="26"/>
  <c r="E28" i="26"/>
  <c r="E41" i="26"/>
  <c r="K27" i="26"/>
  <c r="J27" i="26"/>
  <c r="M27" i="26"/>
  <c r="K26" i="26"/>
  <c r="N26" i="26"/>
  <c r="J26" i="26"/>
  <c r="M26" i="26"/>
  <c r="K25" i="26"/>
  <c r="N25" i="26"/>
  <c r="J25" i="26"/>
  <c r="S22" i="26"/>
  <c r="R22" i="26"/>
  <c r="Q22" i="26"/>
  <c r="P22" i="26"/>
  <c r="O22" i="26"/>
  <c r="I22" i="26"/>
  <c r="H22" i="26"/>
  <c r="E22" i="26"/>
  <c r="K21" i="26"/>
  <c r="N21" i="26"/>
  <c r="J21" i="26"/>
  <c r="M21" i="26"/>
  <c r="K20" i="26"/>
  <c r="N20" i="26"/>
  <c r="J20" i="26"/>
  <c r="K19" i="26"/>
  <c r="N19" i="26"/>
  <c r="N22" i="26" s="1"/>
  <c r="J19" i="26"/>
  <c r="M19" i="26"/>
  <c r="S18" i="26"/>
  <c r="R18" i="26"/>
  <c r="Q18" i="26"/>
  <c r="P18" i="26"/>
  <c r="O18" i="26"/>
  <c r="I18" i="26"/>
  <c r="H18" i="26"/>
  <c r="E18" i="26"/>
  <c r="K17" i="26"/>
  <c r="N17" i="26"/>
  <c r="J17" i="26"/>
  <c r="K16" i="26"/>
  <c r="N16" i="26"/>
  <c r="J16" i="26"/>
  <c r="K15" i="26"/>
  <c r="K18" i="26"/>
  <c r="J15" i="26"/>
  <c r="S14" i="26"/>
  <c r="R14" i="26"/>
  <c r="Q14" i="26"/>
  <c r="P14" i="26"/>
  <c r="O14" i="26"/>
  <c r="I14" i="26"/>
  <c r="H14" i="26"/>
  <c r="E14" i="26"/>
  <c r="K13" i="26"/>
  <c r="N13" i="26"/>
  <c r="J13" i="26"/>
  <c r="K12" i="26"/>
  <c r="J12" i="26"/>
  <c r="K11" i="26"/>
  <c r="N11" i="26"/>
  <c r="J11" i="26"/>
  <c r="M11" i="26"/>
  <c r="S10" i="26"/>
  <c r="R10" i="26"/>
  <c r="Q10" i="26"/>
  <c r="P10" i="26"/>
  <c r="P23" i="26"/>
  <c r="O10" i="26"/>
  <c r="I10" i="26"/>
  <c r="H10" i="26"/>
  <c r="E10" i="26"/>
  <c r="K9" i="26"/>
  <c r="N9" i="26"/>
  <c r="N10" i="26" s="1"/>
  <c r="J9" i="26"/>
  <c r="M9" i="26"/>
  <c r="K8" i="26"/>
  <c r="N8" i="26"/>
  <c r="J8" i="26"/>
  <c r="K7" i="26"/>
  <c r="R76" i="22"/>
  <c r="J85" i="22"/>
  <c r="M85" i="22"/>
  <c r="K85" i="22"/>
  <c r="N85" i="22"/>
  <c r="S112" i="22"/>
  <c r="R112" i="22"/>
  <c r="Q112" i="22"/>
  <c r="P112" i="22"/>
  <c r="O112" i="22"/>
  <c r="I112" i="22"/>
  <c r="H112" i="22"/>
  <c r="E112" i="22"/>
  <c r="K111" i="22"/>
  <c r="N111" i="22"/>
  <c r="J111" i="22"/>
  <c r="M111" i="22"/>
  <c r="K110" i="22"/>
  <c r="N110" i="22"/>
  <c r="J110" i="22"/>
  <c r="M110" i="22"/>
  <c r="K109" i="22"/>
  <c r="N109" i="22"/>
  <c r="J109" i="22"/>
  <c r="M109" i="22"/>
  <c r="M112" i="22" s="1"/>
  <c r="S108" i="22"/>
  <c r="R108" i="22"/>
  <c r="Q108" i="22"/>
  <c r="P108" i="22"/>
  <c r="O108" i="22"/>
  <c r="I108" i="22"/>
  <c r="H108" i="22"/>
  <c r="E108" i="22"/>
  <c r="K107" i="22"/>
  <c r="N107" i="22"/>
  <c r="J107" i="22"/>
  <c r="M107" i="22"/>
  <c r="K106" i="22"/>
  <c r="N106" i="22"/>
  <c r="J106" i="22"/>
  <c r="L106" i="22"/>
  <c r="K105" i="22"/>
  <c r="J105" i="22"/>
  <c r="M105" i="22"/>
  <c r="S104" i="22"/>
  <c r="R104" i="22"/>
  <c r="R113" i="22"/>
  <c r="Q104" i="22"/>
  <c r="P104" i="22"/>
  <c r="O104" i="22"/>
  <c r="E104" i="22"/>
  <c r="K103" i="22"/>
  <c r="J103" i="22"/>
  <c r="K102" i="22"/>
  <c r="N102" i="22"/>
  <c r="J102" i="22"/>
  <c r="M102" i="22"/>
  <c r="K101" i="22"/>
  <c r="J101" i="22"/>
  <c r="L101" i="22"/>
  <c r="I104" i="22"/>
  <c r="I113" i="22" s="1"/>
  <c r="H104" i="22"/>
  <c r="H113" i="22" s="1"/>
  <c r="S100" i="22"/>
  <c r="S113" i="22"/>
  <c r="R100" i="22"/>
  <c r="Q100" i="22"/>
  <c r="Q113" i="22"/>
  <c r="P100" i="22"/>
  <c r="P113" i="22"/>
  <c r="O100" i="22"/>
  <c r="E100" i="22"/>
  <c r="K99" i="22"/>
  <c r="N99" i="22"/>
  <c r="J99" i="22"/>
  <c r="M99" i="22"/>
  <c r="K98" i="22"/>
  <c r="J98" i="22"/>
  <c r="M98" i="22"/>
  <c r="K97" i="22"/>
  <c r="J97" i="22"/>
  <c r="I100" i="22"/>
  <c r="H100" i="22"/>
  <c r="S94" i="22"/>
  <c r="R94" i="22"/>
  <c r="Q94" i="22"/>
  <c r="P94" i="22"/>
  <c r="O94" i="22"/>
  <c r="I94" i="22"/>
  <c r="H94" i="22"/>
  <c r="E94" i="22"/>
  <c r="K93" i="22"/>
  <c r="N93" i="22"/>
  <c r="J93" i="22"/>
  <c r="M93" i="22"/>
  <c r="K92" i="22"/>
  <c r="J92" i="22"/>
  <c r="M92" i="22"/>
  <c r="K91" i="22"/>
  <c r="N91" i="22"/>
  <c r="J91" i="22"/>
  <c r="M91" i="22"/>
  <c r="S90" i="22"/>
  <c r="R90" i="22"/>
  <c r="Q90" i="22"/>
  <c r="P90" i="22"/>
  <c r="O90" i="22"/>
  <c r="I90" i="22"/>
  <c r="H90" i="22"/>
  <c r="E90" i="22"/>
  <c r="K89" i="22"/>
  <c r="N89" i="22"/>
  <c r="J89" i="22"/>
  <c r="M89" i="22"/>
  <c r="K88" i="22"/>
  <c r="J88" i="22"/>
  <c r="M88" i="22"/>
  <c r="K87" i="22"/>
  <c r="L87" i="22"/>
  <c r="J87" i="22"/>
  <c r="S86" i="22"/>
  <c r="R86" i="22"/>
  <c r="Q86" i="22"/>
  <c r="P86" i="22"/>
  <c r="O86" i="22"/>
  <c r="I86" i="22"/>
  <c r="H86" i="22"/>
  <c r="E86" i="22"/>
  <c r="K84" i="22"/>
  <c r="J84" i="22"/>
  <c r="M84" i="22"/>
  <c r="K83" i="22"/>
  <c r="L83" i="22"/>
  <c r="J83" i="22"/>
  <c r="S82" i="22"/>
  <c r="S95" i="22"/>
  <c r="R82" i="22"/>
  <c r="Q82" i="22"/>
  <c r="Q95" i="22" s="1"/>
  <c r="P82" i="22"/>
  <c r="P95" i="22"/>
  <c r="O82" i="22"/>
  <c r="I82" i="22"/>
  <c r="H82" i="22"/>
  <c r="E82" i="22"/>
  <c r="K81" i="22"/>
  <c r="N81" i="22"/>
  <c r="J81" i="22"/>
  <c r="M81" i="22"/>
  <c r="K80" i="22"/>
  <c r="J80" i="22"/>
  <c r="M80" i="22"/>
  <c r="K79" i="22"/>
  <c r="J79" i="22"/>
  <c r="L79" i="22"/>
  <c r="S76" i="22"/>
  <c r="Q76" i="22"/>
  <c r="P76" i="22"/>
  <c r="O76" i="22"/>
  <c r="I76" i="22"/>
  <c r="I77" i="22" s="1"/>
  <c r="H76" i="22"/>
  <c r="E76" i="22"/>
  <c r="K75" i="22"/>
  <c r="N75" i="22"/>
  <c r="J75" i="22"/>
  <c r="M75" i="22"/>
  <c r="K74" i="22"/>
  <c r="N74" i="22"/>
  <c r="J74" i="22"/>
  <c r="K73" i="22"/>
  <c r="N73" i="22"/>
  <c r="N76" i="22" s="1"/>
  <c r="N77" i="22" s="1"/>
  <c r="J73" i="22"/>
  <c r="M73" i="22"/>
  <c r="S72" i="22"/>
  <c r="R72" i="22"/>
  <c r="Q72" i="22"/>
  <c r="P72" i="22"/>
  <c r="O72" i="22"/>
  <c r="I72" i="22"/>
  <c r="H72" i="22"/>
  <c r="E72" i="22"/>
  <c r="K71" i="22"/>
  <c r="N71" i="22"/>
  <c r="J71" i="22"/>
  <c r="M71" i="22"/>
  <c r="K70" i="22"/>
  <c r="J70" i="22"/>
  <c r="M70" i="22"/>
  <c r="K69" i="22"/>
  <c r="N69" i="22"/>
  <c r="J69" i="22"/>
  <c r="M69" i="22"/>
  <c r="S68" i="22"/>
  <c r="R68" i="22"/>
  <c r="Q68" i="22"/>
  <c r="P68" i="22"/>
  <c r="O68" i="22"/>
  <c r="H68" i="22"/>
  <c r="E68" i="22"/>
  <c r="K67" i="22"/>
  <c r="N67" i="22"/>
  <c r="J67" i="22"/>
  <c r="M67" i="22"/>
  <c r="K66" i="22"/>
  <c r="N66" i="22"/>
  <c r="J66" i="22"/>
  <c r="M66" i="22"/>
  <c r="M68" i="22" s="1"/>
  <c r="K65" i="22"/>
  <c r="N65" i="22"/>
  <c r="J65" i="22"/>
  <c r="M65" i="22"/>
  <c r="S64" i="22"/>
  <c r="R64" i="22"/>
  <c r="R77" i="22"/>
  <c r="Q64" i="22"/>
  <c r="P64" i="22"/>
  <c r="O64" i="22"/>
  <c r="E64" i="22"/>
  <c r="K63" i="22"/>
  <c r="N63" i="22"/>
  <c r="J63" i="22"/>
  <c r="M63" i="22"/>
  <c r="H64" i="22"/>
  <c r="K62" i="22"/>
  <c r="J62" i="22"/>
  <c r="I64" i="22"/>
  <c r="K61" i="22"/>
  <c r="N61" i="22"/>
  <c r="J61" i="22"/>
  <c r="M61" i="22"/>
  <c r="M64" i="22" s="1"/>
  <c r="S58" i="22"/>
  <c r="R58" i="22"/>
  <c r="Q58" i="22"/>
  <c r="P58" i="22"/>
  <c r="O58" i="22"/>
  <c r="I58" i="22"/>
  <c r="H58" i="22"/>
  <c r="E58" i="22"/>
  <c r="K57" i="22"/>
  <c r="J57" i="22"/>
  <c r="K56" i="22"/>
  <c r="N56" i="22"/>
  <c r="N58" i="22" s="1"/>
  <c r="J56" i="22"/>
  <c r="M56" i="22"/>
  <c r="K55" i="22"/>
  <c r="N55" i="22"/>
  <c r="J55" i="22"/>
  <c r="M55" i="22"/>
  <c r="S54" i="22"/>
  <c r="R54" i="22"/>
  <c r="Q54" i="22"/>
  <c r="P54" i="22"/>
  <c r="O54" i="22"/>
  <c r="I54" i="22"/>
  <c r="H54" i="22"/>
  <c r="E54" i="22"/>
  <c r="K53" i="22"/>
  <c r="J53" i="22"/>
  <c r="K52" i="22"/>
  <c r="N52" i="22"/>
  <c r="J52" i="22"/>
  <c r="K51" i="22"/>
  <c r="N51" i="22"/>
  <c r="J51" i="22"/>
  <c r="S50" i="22"/>
  <c r="R50" i="22"/>
  <c r="Q50" i="22"/>
  <c r="P50" i="22"/>
  <c r="O50" i="22"/>
  <c r="I50" i="22"/>
  <c r="H50" i="22"/>
  <c r="E50" i="22"/>
  <c r="K49" i="22"/>
  <c r="J49" i="22"/>
  <c r="M49" i="22"/>
  <c r="K48" i="22"/>
  <c r="N48" i="22"/>
  <c r="N50" i="22" s="1"/>
  <c r="J48" i="22"/>
  <c r="M48" i="22"/>
  <c r="M50" i="22" s="1"/>
  <c r="M59" i="22" s="1"/>
  <c r="K47" i="22"/>
  <c r="N47" i="22"/>
  <c r="J47" i="22"/>
  <c r="M47" i="22"/>
  <c r="S46" i="22"/>
  <c r="R46" i="22"/>
  <c r="R59" i="22"/>
  <c r="Q46" i="22"/>
  <c r="P46" i="22"/>
  <c r="P59" i="22"/>
  <c r="O46" i="22"/>
  <c r="I46" i="22"/>
  <c r="I59" i="22" s="1"/>
  <c r="H46" i="22"/>
  <c r="E46" i="22"/>
  <c r="K45" i="22"/>
  <c r="J45" i="22"/>
  <c r="M45" i="22"/>
  <c r="K44" i="22"/>
  <c r="N44" i="22"/>
  <c r="J44" i="22"/>
  <c r="M44" i="22"/>
  <c r="K43" i="22"/>
  <c r="J43" i="22"/>
  <c r="M43" i="22"/>
  <c r="S40" i="22"/>
  <c r="R40" i="22"/>
  <c r="Q40" i="22"/>
  <c r="P40" i="22"/>
  <c r="O40" i="22"/>
  <c r="I40" i="22"/>
  <c r="H40" i="22"/>
  <c r="E40" i="22"/>
  <c r="K39" i="22"/>
  <c r="N39" i="22"/>
  <c r="J39" i="22"/>
  <c r="L39" i="22"/>
  <c r="K38" i="22"/>
  <c r="N38" i="22"/>
  <c r="J38" i="22"/>
  <c r="M38" i="22"/>
  <c r="K37" i="22"/>
  <c r="J37" i="22"/>
  <c r="S36" i="22"/>
  <c r="R36" i="22"/>
  <c r="Q36" i="22"/>
  <c r="P36" i="22"/>
  <c r="O36" i="22"/>
  <c r="I36" i="22"/>
  <c r="H36" i="22"/>
  <c r="E36" i="22"/>
  <c r="K35" i="22"/>
  <c r="N35" i="22"/>
  <c r="J35" i="22"/>
  <c r="K34" i="22"/>
  <c r="N34" i="22"/>
  <c r="J34" i="22"/>
  <c r="J36" i="22"/>
  <c r="K33" i="22"/>
  <c r="J33" i="22"/>
  <c r="S32" i="22"/>
  <c r="R32" i="22"/>
  <c r="Q32" i="22"/>
  <c r="P32" i="22"/>
  <c r="O32" i="22"/>
  <c r="E32" i="22"/>
  <c r="K31" i="22"/>
  <c r="J31" i="22"/>
  <c r="K30" i="22"/>
  <c r="N30" i="22"/>
  <c r="J30" i="22"/>
  <c r="M30" i="22"/>
  <c r="K29" i="22"/>
  <c r="J29" i="22"/>
  <c r="I32" i="22"/>
  <c r="H32" i="22"/>
  <c r="S28" i="22"/>
  <c r="R28" i="22"/>
  <c r="R41" i="22"/>
  <c r="Q28" i="22"/>
  <c r="P28" i="22"/>
  <c r="O28" i="22"/>
  <c r="E28" i="22"/>
  <c r="K27" i="22"/>
  <c r="J27" i="22"/>
  <c r="K26" i="22"/>
  <c r="J26" i="22"/>
  <c r="M26" i="22"/>
  <c r="K25" i="22"/>
  <c r="J25" i="22"/>
  <c r="L25" i="22"/>
  <c r="S22" i="22"/>
  <c r="R22" i="22"/>
  <c r="Q22" i="22"/>
  <c r="P22" i="22"/>
  <c r="O22" i="22"/>
  <c r="I22" i="22"/>
  <c r="H22" i="22"/>
  <c r="E22" i="22"/>
  <c r="K21" i="22"/>
  <c r="L21" i="22"/>
  <c r="K20" i="22"/>
  <c r="K19" i="22"/>
  <c r="M19" i="22"/>
  <c r="S18" i="22"/>
  <c r="R18" i="22"/>
  <c r="R23" i="22"/>
  <c r="Q18" i="22"/>
  <c r="P18" i="22"/>
  <c r="O18" i="22"/>
  <c r="I18" i="22"/>
  <c r="H18" i="22"/>
  <c r="E18" i="22"/>
  <c r="K17" i="22"/>
  <c r="J17" i="22"/>
  <c r="L17" i="22"/>
  <c r="K16" i="22"/>
  <c r="N16" i="22"/>
  <c r="J16" i="22"/>
  <c r="K15" i="22"/>
  <c r="J15" i="22"/>
  <c r="M15" i="22"/>
  <c r="S14" i="22"/>
  <c r="R14" i="22"/>
  <c r="Q14" i="22"/>
  <c r="P14" i="22"/>
  <c r="O14" i="22"/>
  <c r="I14" i="22"/>
  <c r="H14" i="22"/>
  <c r="E14" i="22"/>
  <c r="K13" i="22"/>
  <c r="J13" i="22"/>
  <c r="K12" i="22"/>
  <c r="N12" i="22"/>
  <c r="J12" i="22"/>
  <c r="K11" i="22"/>
  <c r="J11" i="22"/>
  <c r="M11" i="22"/>
  <c r="S10" i="22"/>
  <c r="S23" i="22"/>
  <c r="R10" i="22"/>
  <c r="Q10" i="22"/>
  <c r="Q23" i="22"/>
  <c r="P10" i="22"/>
  <c r="O10" i="22"/>
  <c r="O23" i="22"/>
  <c r="I10" i="22"/>
  <c r="H10" i="22"/>
  <c r="E10" i="22"/>
  <c r="K9" i="22"/>
  <c r="J9" i="22"/>
  <c r="K8" i="22"/>
  <c r="N8" i="22"/>
  <c r="J8" i="22"/>
  <c r="K7" i="22"/>
  <c r="J7" i="22"/>
  <c r="M7" i="22"/>
  <c r="S112" i="21"/>
  <c r="R112" i="21"/>
  <c r="Q112" i="21"/>
  <c r="P112" i="21"/>
  <c r="O112" i="21"/>
  <c r="E112" i="21"/>
  <c r="K111" i="21"/>
  <c r="N111" i="21"/>
  <c r="J111" i="21"/>
  <c r="M111" i="21"/>
  <c r="K110" i="21"/>
  <c r="N110" i="21"/>
  <c r="J110" i="21"/>
  <c r="K109" i="21"/>
  <c r="J109" i="21"/>
  <c r="I112" i="21"/>
  <c r="H112" i="21"/>
  <c r="S108" i="21"/>
  <c r="R108" i="21"/>
  <c r="Q108" i="21"/>
  <c r="P108" i="21"/>
  <c r="O108" i="21"/>
  <c r="E108" i="21"/>
  <c r="K107" i="21"/>
  <c r="J107" i="21"/>
  <c r="L107" i="21"/>
  <c r="K106" i="21"/>
  <c r="N106" i="21"/>
  <c r="J106" i="21"/>
  <c r="K105" i="21"/>
  <c r="J105" i="21"/>
  <c r="I108" i="21"/>
  <c r="H108" i="21"/>
  <c r="S104" i="21"/>
  <c r="R104" i="21"/>
  <c r="Q104" i="21"/>
  <c r="P104" i="21"/>
  <c r="O104" i="21"/>
  <c r="E104" i="21"/>
  <c r="K103" i="21"/>
  <c r="J103" i="21"/>
  <c r="M103" i="21"/>
  <c r="K102" i="21"/>
  <c r="J102" i="21"/>
  <c r="K101" i="21"/>
  <c r="J101" i="21"/>
  <c r="S100" i="21"/>
  <c r="R100" i="21"/>
  <c r="Q100" i="21"/>
  <c r="P100" i="21"/>
  <c r="O100" i="21"/>
  <c r="E100" i="21"/>
  <c r="K99" i="21"/>
  <c r="J99" i="21"/>
  <c r="I99" i="21"/>
  <c r="H99" i="21"/>
  <c r="K98" i="21"/>
  <c r="J98" i="21"/>
  <c r="I98" i="21"/>
  <c r="H98" i="21"/>
  <c r="K97" i="21"/>
  <c r="J97" i="21"/>
  <c r="I97" i="21"/>
  <c r="I100" i="21"/>
  <c r="H97" i="21"/>
  <c r="S94" i="21"/>
  <c r="R94" i="21"/>
  <c r="Q94" i="21"/>
  <c r="P94" i="21"/>
  <c r="O94" i="21"/>
  <c r="E94" i="21"/>
  <c r="K93" i="21"/>
  <c r="L93" i="21"/>
  <c r="J93" i="21"/>
  <c r="M93" i="21"/>
  <c r="K92" i="21"/>
  <c r="J92" i="21"/>
  <c r="K91" i="21"/>
  <c r="N91" i="21"/>
  <c r="J91" i="21"/>
  <c r="I94" i="21"/>
  <c r="S90" i="21"/>
  <c r="R90" i="21"/>
  <c r="Q90" i="21"/>
  <c r="P90" i="21"/>
  <c r="O90" i="21"/>
  <c r="E90" i="21"/>
  <c r="K89" i="21"/>
  <c r="N89" i="21"/>
  <c r="J89" i="21"/>
  <c r="L89" i="21"/>
  <c r="K88" i="21"/>
  <c r="J88" i="21"/>
  <c r="K87" i="21"/>
  <c r="J87" i="21"/>
  <c r="M87" i="21"/>
  <c r="I90" i="21"/>
  <c r="H90" i="21"/>
  <c r="S86" i="21"/>
  <c r="R86" i="21"/>
  <c r="Q86" i="21"/>
  <c r="P86" i="21"/>
  <c r="O86" i="21"/>
  <c r="E86" i="21"/>
  <c r="K85" i="21"/>
  <c r="J85" i="21"/>
  <c r="K84" i="21"/>
  <c r="N84" i="21"/>
  <c r="J84" i="21"/>
  <c r="K83" i="21"/>
  <c r="N83" i="21"/>
  <c r="J83" i="21"/>
  <c r="I86" i="21"/>
  <c r="I95" i="21" s="1"/>
  <c r="I96" i="21" s="1"/>
  <c r="I96" i="22" s="1"/>
  <c r="I96" i="26" s="1"/>
  <c r="I100" i="27" s="1"/>
  <c r="I100" i="29" s="1"/>
  <c r="S82" i="21"/>
  <c r="R82" i="21"/>
  <c r="Q82" i="21"/>
  <c r="P82" i="21"/>
  <c r="O82" i="21"/>
  <c r="E82" i="21"/>
  <c r="E95" i="21"/>
  <c r="K81" i="21"/>
  <c r="N81" i="21"/>
  <c r="J81" i="21"/>
  <c r="M81" i="21"/>
  <c r="K80" i="21"/>
  <c r="N80" i="21"/>
  <c r="J80" i="21"/>
  <c r="M80" i="21"/>
  <c r="K79" i="21"/>
  <c r="J79" i="21"/>
  <c r="M79" i="21"/>
  <c r="H82" i="21"/>
  <c r="S76" i="21"/>
  <c r="R76" i="21"/>
  <c r="Q76" i="21"/>
  <c r="P76" i="21"/>
  <c r="O76" i="21"/>
  <c r="I76" i="21"/>
  <c r="I77" i="21" s="1"/>
  <c r="H76" i="21"/>
  <c r="E76" i="21"/>
  <c r="K75" i="21"/>
  <c r="N75" i="21"/>
  <c r="J75" i="21"/>
  <c r="M75" i="21"/>
  <c r="K74" i="21"/>
  <c r="N74" i="21"/>
  <c r="J74" i="21"/>
  <c r="K73" i="21"/>
  <c r="K76" i="21"/>
  <c r="J73" i="21"/>
  <c r="S72" i="21"/>
  <c r="R72" i="21"/>
  <c r="Q72" i="21"/>
  <c r="P72" i="21"/>
  <c r="O72" i="21"/>
  <c r="I72" i="21"/>
  <c r="H72" i="21"/>
  <c r="E72" i="21"/>
  <c r="K71" i="21"/>
  <c r="J71" i="21"/>
  <c r="K70" i="21"/>
  <c r="N70" i="21"/>
  <c r="J70" i="21"/>
  <c r="K69" i="21"/>
  <c r="K72" i="21"/>
  <c r="J69" i="21"/>
  <c r="M69" i="21"/>
  <c r="S68" i="21"/>
  <c r="R68" i="21"/>
  <c r="Q68" i="21"/>
  <c r="P68" i="21"/>
  <c r="O68" i="21"/>
  <c r="E68" i="21"/>
  <c r="K67" i="21"/>
  <c r="N67" i="21"/>
  <c r="J67" i="21"/>
  <c r="M67" i="21"/>
  <c r="K66" i="21"/>
  <c r="J66" i="21"/>
  <c r="K65" i="21"/>
  <c r="J65" i="21"/>
  <c r="I68" i="21"/>
  <c r="H68" i="21"/>
  <c r="S64" i="21"/>
  <c r="R64" i="21"/>
  <c r="R77" i="21"/>
  <c r="Q64" i="21"/>
  <c r="Q77" i="21"/>
  <c r="P64" i="21"/>
  <c r="O64" i="21"/>
  <c r="E64" i="21"/>
  <c r="K63" i="21"/>
  <c r="J63" i="21"/>
  <c r="L63" i="21"/>
  <c r="I63" i="21"/>
  <c r="H63" i="21"/>
  <c r="K62" i="21"/>
  <c r="J62" i="21"/>
  <c r="I64" i="21"/>
  <c r="H62" i="21"/>
  <c r="K61" i="21"/>
  <c r="J61" i="21"/>
  <c r="H61" i="21"/>
  <c r="S58" i="21"/>
  <c r="R58" i="21"/>
  <c r="Q58" i="21"/>
  <c r="P58" i="21"/>
  <c r="O58" i="21"/>
  <c r="I58" i="21"/>
  <c r="H58" i="21"/>
  <c r="E58" i="21"/>
  <c r="K57" i="21"/>
  <c r="N57" i="21"/>
  <c r="J57" i="21"/>
  <c r="K56" i="21"/>
  <c r="N56" i="21"/>
  <c r="J56" i="21"/>
  <c r="M56" i="21"/>
  <c r="K55" i="21"/>
  <c r="J55" i="21"/>
  <c r="M55" i="21"/>
  <c r="M58" i="21" s="1"/>
  <c r="S54" i="21"/>
  <c r="R54" i="21"/>
  <c r="Q54" i="21"/>
  <c r="P54" i="21"/>
  <c r="O54" i="21"/>
  <c r="I54" i="21"/>
  <c r="H54" i="21"/>
  <c r="E54" i="21"/>
  <c r="K53" i="21"/>
  <c r="N53" i="21"/>
  <c r="N54" i="21" s="1"/>
  <c r="J53" i="21"/>
  <c r="M53" i="21"/>
  <c r="K52" i="21"/>
  <c r="J52" i="21"/>
  <c r="M52" i="21"/>
  <c r="K51" i="21"/>
  <c r="N51" i="21"/>
  <c r="J51" i="21"/>
  <c r="S50" i="21"/>
  <c r="R50" i="21"/>
  <c r="Q50" i="21"/>
  <c r="P50" i="21"/>
  <c r="O50" i="21"/>
  <c r="E50" i="21"/>
  <c r="K49" i="21"/>
  <c r="N49" i="21"/>
  <c r="J49" i="21"/>
  <c r="K48" i="21"/>
  <c r="J48" i="21"/>
  <c r="K47" i="21"/>
  <c r="J47" i="21"/>
  <c r="I50" i="21"/>
  <c r="H50" i="21"/>
  <c r="S46" i="21"/>
  <c r="R46" i="21"/>
  <c r="Q46" i="21"/>
  <c r="P46" i="21"/>
  <c r="P59" i="21"/>
  <c r="O46" i="21"/>
  <c r="E46" i="21"/>
  <c r="K45" i="21"/>
  <c r="J45" i="21"/>
  <c r="M45" i="21"/>
  <c r="K44" i="21"/>
  <c r="N44" i="21"/>
  <c r="J44" i="21"/>
  <c r="K43" i="21"/>
  <c r="J43" i="21"/>
  <c r="J46" i="21"/>
  <c r="S40" i="21"/>
  <c r="R40" i="21"/>
  <c r="Q40" i="21"/>
  <c r="P40" i="21"/>
  <c r="O40" i="21"/>
  <c r="I40" i="21"/>
  <c r="H40" i="21"/>
  <c r="E40" i="21"/>
  <c r="K39" i="21"/>
  <c r="J39" i="21"/>
  <c r="M39" i="21"/>
  <c r="M40" i="21" s="1"/>
  <c r="M41" i="21" s="1"/>
  <c r="K38" i="21"/>
  <c r="N38" i="21"/>
  <c r="J38" i="21"/>
  <c r="M38" i="21"/>
  <c r="K37" i="21"/>
  <c r="N37" i="21"/>
  <c r="J37" i="21"/>
  <c r="M37" i="21"/>
  <c r="S36" i="21"/>
  <c r="R36" i="21"/>
  <c r="Q36" i="21"/>
  <c r="P36" i="21"/>
  <c r="O36" i="21"/>
  <c r="E36" i="21"/>
  <c r="K35" i="21"/>
  <c r="J35" i="21"/>
  <c r="M35" i="21"/>
  <c r="K34" i="21"/>
  <c r="N34" i="21"/>
  <c r="J34" i="21"/>
  <c r="K33" i="21"/>
  <c r="J33" i="21"/>
  <c r="I36" i="21"/>
  <c r="I41" i="21" s="1"/>
  <c r="S32" i="21"/>
  <c r="R32" i="21"/>
  <c r="Q32" i="21"/>
  <c r="P32" i="21"/>
  <c r="O32" i="21"/>
  <c r="E32" i="21"/>
  <c r="K31" i="21"/>
  <c r="N31" i="21"/>
  <c r="J31" i="21"/>
  <c r="M31" i="21"/>
  <c r="K30" i="21"/>
  <c r="J30" i="21"/>
  <c r="L30" i="21"/>
  <c r="K29" i="21"/>
  <c r="J29" i="21"/>
  <c r="I29" i="21"/>
  <c r="H29" i="21"/>
  <c r="S28" i="21"/>
  <c r="S41" i="21"/>
  <c r="R28" i="21"/>
  <c r="Q28" i="21"/>
  <c r="P28" i="21"/>
  <c r="O28" i="21"/>
  <c r="O41" i="21"/>
  <c r="E28" i="21"/>
  <c r="E41" i="21"/>
  <c r="K27" i="21"/>
  <c r="J27" i="21"/>
  <c r="I27" i="21"/>
  <c r="H27" i="21"/>
  <c r="K26" i="21"/>
  <c r="J26" i="21"/>
  <c r="I26" i="21"/>
  <c r="H26" i="21"/>
  <c r="K25" i="21"/>
  <c r="J25" i="21"/>
  <c r="J28" i="21"/>
  <c r="H25" i="21"/>
  <c r="S22" i="21"/>
  <c r="R22" i="21"/>
  <c r="Q22" i="21"/>
  <c r="P22" i="21"/>
  <c r="O22" i="21"/>
  <c r="I22" i="21"/>
  <c r="H22" i="21"/>
  <c r="E22" i="21"/>
  <c r="K21" i="21"/>
  <c r="J21" i="21"/>
  <c r="M21" i="21"/>
  <c r="K20" i="21"/>
  <c r="N20" i="21"/>
  <c r="J20" i="21"/>
  <c r="M20" i="21"/>
  <c r="K19" i="21"/>
  <c r="N19" i="21"/>
  <c r="J19" i="21"/>
  <c r="S18" i="21"/>
  <c r="R18" i="21"/>
  <c r="Q18" i="21"/>
  <c r="P18" i="21"/>
  <c r="O18" i="21"/>
  <c r="I18" i="21"/>
  <c r="H18" i="21"/>
  <c r="E18" i="21"/>
  <c r="K17" i="21"/>
  <c r="J17" i="21"/>
  <c r="M17" i="21"/>
  <c r="K16" i="21"/>
  <c r="N16" i="21"/>
  <c r="J16" i="21"/>
  <c r="M16" i="21"/>
  <c r="K15" i="21"/>
  <c r="N15" i="21"/>
  <c r="J15" i="21"/>
  <c r="S14" i="21"/>
  <c r="R14" i="21"/>
  <c r="Q14" i="21"/>
  <c r="P14" i="21"/>
  <c r="O14" i="21"/>
  <c r="I14" i="21"/>
  <c r="H14" i="21"/>
  <c r="E14" i="21"/>
  <c r="K13" i="21"/>
  <c r="J13" i="21"/>
  <c r="K12" i="21"/>
  <c r="N12" i="21"/>
  <c r="N14" i="21" s="1"/>
  <c r="J12" i="21"/>
  <c r="M12" i="21"/>
  <c r="K11" i="21"/>
  <c r="N11" i="21"/>
  <c r="J11" i="21"/>
  <c r="S10" i="21"/>
  <c r="R10" i="21"/>
  <c r="Q10" i="21"/>
  <c r="Q23" i="21"/>
  <c r="P10" i="21"/>
  <c r="P23" i="21"/>
  <c r="O10" i="21"/>
  <c r="I10" i="21"/>
  <c r="H10" i="21"/>
  <c r="E10" i="21"/>
  <c r="K9" i="21"/>
  <c r="J9" i="21"/>
  <c r="M9" i="21"/>
  <c r="K8" i="21"/>
  <c r="N8" i="21"/>
  <c r="J8" i="21"/>
  <c r="M8" i="21"/>
  <c r="K7" i="21"/>
  <c r="N7" i="21"/>
  <c r="J7" i="21"/>
  <c r="H22" i="5"/>
  <c r="I22" i="5"/>
  <c r="H18" i="5"/>
  <c r="I18" i="5"/>
  <c r="H14" i="5"/>
  <c r="I14" i="5"/>
  <c r="I23" i="5" s="1"/>
  <c r="H10" i="5"/>
  <c r="H23" i="5" s="1"/>
  <c r="I10" i="5"/>
  <c r="J73" i="5"/>
  <c r="J74" i="5"/>
  <c r="J75" i="5"/>
  <c r="M75" i="5"/>
  <c r="J69" i="5"/>
  <c r="J70" i="5"/>
  <c r="J71" i="5"/>
  <c r="M71" i="5"/>
  <c r="S112" i="19"/>
  <c r="R112" i="19"/>
  <c r="R113" i="19"/>
  <c r="Q112" i="19"/>
  <c r="P112" i="19"/>
  <c r="O112" i="19"/>
  <c r="E112" i="19"/>
  <c r="K111" i="19"/>
  <c r="J111" i="19"/>
  <c r="I111" i="19"/>
  <c r="H111" i="19"/>
  <c r="K110" i="19"/>
  <c r="J110" i="19"/>
  <c r="I110" i="19"/>
  <c r="H110" i="19"/>
  <c r="H112" i="19"/>
  <c r="K109" i="19"/>
  <c r="J109" i="19"/>
  <c r="M109" i="19"/>
  <c r="I109" i="19"/>
  <c r="H109" i="19"/>
  <c r="S108" i="19"/>
  <c r="R108" i="19"/>
  <c r="Q108" i="19"/>
  <c r="P108" i="19"/>
  <c r="O108" i="19"/>
  <c r="E108" i="19"/>
  <c r="K107" i="19"/>
  <c r="J107" i="19"/>
  <c r="I107" i="19"/>
  <c r="H107" i="19"/>
  <c r="K106" i="19"/>
  <c r="J106" i="19"/>
  <c r="I106" i="19"/>
  <c r="N106" i="19"/>
  <c r="H106" i="19"/>
  <c r="K105" i="19"/>
  <c r="J105" i="19"/>
  <c r="I105" i="19"/>
  <c r="H105" i="19"/>
  <c r="S104" i="19"/>
  <c r="R104" i="19"/>
  <c r="Q104" i="19"/>
  <c r="P104" i="19"/>
  <c r="O104" i="19"/>
  <c r="E104" i="19"/>
  <c r="K103" i="19"/>
  <c r="J103" i="19"/>
  <c r="I103" i="19"/>
  <c r="H103" i="19"/>
  <c r="M103" i="19"/>
  <c r="K102" i="19"/>
  <c r="J102" i="19"/>
  <c r="I102" i="19"/>
  <c r="H102" i="19"/>
  <c r="K101" i="19"/>
  <c r="J101" i="19"/>
  <c r="I101" i="19"/>
  <c r="H101" i="19"/>
  <c r="H104" i="19"/>
  <c r="S100" i="19"/>
  <c r="R100" i="19"/>
  <c r="Q100" i="19"/>
  <c r="P100" i="19"/>
  <c r="O100" i="19"/>
  <c r="E100" i="19"/>
  <c r="K99" i="19"/>
  <c r="J99" i="19"/>
  <c r="M99" i="19"/>
  <c r="I99" i="19"/>
  <c r="H99" i="19"/>
  <c r="K98" i="19"/>
  <c r="J98" i="19"/>
  <c r="I98" i="19"/>
  <c r="H98" i="19"/>
  <c r="K97" i="19"/>
  <c r="J97" i="19"/>
  <c r="M97" i="19"/>
  <c r="I97" i="19"/>
  <c r="H97" i="19"/>
  <c r="S94" i="19"/>
  <c r="R94" i="19"/>
  <c r="Q94" i="19"/>
  <c r="P94" i="19"/>
  <c r="O94" i="19"/>
  <c r="O95" i="19"/>
  <c r="E94" i="19"/>
  <c r="K93" i="19"/>
  <c r="J93" i="19"/>
  <c r="I93" i="19"/>
  <c r="N93" i="19"/>
  <c r="H93" i="19"/>
  <c r="K92" i="19"/>
  <c r="J92" i="19"/>
  <c r="L92" i="19"/>
  <c r="I92" i="19"/>
  <c r="H92" i="19"/>
  <c r="K91" i="19"/>
  <c r="K94" i="19"/>
  <c r="J91" i="19"/>
  <c r="I91" i="19"/>
  <c r="H91" i="19"/>
  <c r="H94" i="19"/>
  <c r="S90" i="19"/>
  <c r="R90" i="19"/>
  <c r="Q90" i="19"/>
  <c r="P90" i="19"/>
  <c r="O90" i="19"/>
  <c r="E90" i="19"/>
  <c r="K89" i="19"/>
  <c r="J89" i="19"/>
  <c r="I89" i="19"/>
  <c r="H89" i="19"/>
  <c r="K88" i="19"/>
  <c r="N88" i="19"/>
  <c r="J88" i="19"/>
  <c r="I88" i="19"/>
  <c r="H88" i="19"/>
  <c r="K87" i="19"/>
  <c r="J87" i="19"/>
  <c r="J90" i="19"/>
  <c r="I87" i="19"/>
  <c r="H87" i="19"/>
  <c r="S86" i="19"/>
  <c r="R86" i="19"/>
  <c r="Q86" i="19"/>
  <c r="P86" i="19"/>
  <c r="O86" i="19"/>
  <c r="E86" i="19"/>
  <c r="K85" i="19"/>
  <c r="N85" i="19"/>
  <c r="J85" i="19"/>
  <c r="I85" i="19"/>
  <c r="H85" i="19"/>
  <c r="K84" i="19"/>
  <c r="J84" i="19"/>
  <c r="L84" i="19"/>
  <c r="I84" i="19"/>
  <c r="H84" i="19"/>
  <c r="K83" i="19"/>
  <c r="J83" i="19"/>
  <c r="I83" i="19"/>
  <c r="H83" i="19"/>
  <c r="H86" i="19"/>
  <c r="S82" i="19"/>
  <c r="R82" i="19"/>
  <c r="Q82" i="19"/>
  <c r="P82" i="19"/>
  <c r="O82" i="19"/>
  <c r="E82" i="19"/>
  <c r="K81" i="19"/>
  <c r="J81" i="19"/>
  <c r="J82" i="19"/>
  <c r="I81" i="19"/>
  <c r="H81" i="19"/>
  <c r="K80" i="19"/>
  <c r="N80" i="19"/>
  <c r="J80" i="19"/>
  <c r="I80" i="19"/>
  <c r="H80" i="19"/>
  <c r="K79" i="19"/>
  <c r="K82" i="19"/>
  <c r="J79" i="19"/>
  <c r="I79" i="19"/>
  <c r="H79" i="19"/>
  <c r="S76" i="19"/>
  <c r="R76" i="19"/>
  <c r="Q76" i="19"/>
  <c r="P76" i="19"/>
  <c r="O76" i="19"/>
  <c r="E76" i="19"/>
  <c r="K75" i="19"/>
  <c r="J75" i="19"/>
  <c r="J76" i="19"/>
  <c r="I75" i="19"/>
  <c r="H75" i="19"/>
  <c r="K74" i="19"/>
  <c r="L74" i="19"/>
  <c r="J74" i="19"/>
  <c r="I74" i="19"/>
  <c r="H74" i="19"/>
  <c r="K73" i="19"/>
  <c r="J73" i="19"/>
  <c r="I73" i="19"/>
  <c r="I76" i="19"/>
  <c r="H73" i="19"/>
  <c r="H76" i="19"/>
  <c r="S72" i="19"/>
  <c r="R72" i="19"/>
  <c r="Q72" i="19"/>
  <c r="P72" i="19"/>
  <c r="O72" i="19"/>
  <c r="E72" i="19"/>
  <c r="K71" i="19"/>
  <c r="J71" i="19"/>
  <c r="I71" i="19"/>
  <c r="H71" i="19"/>
  <c r="K70" i="19"/>
  <c r="J70" i="19"/>
  <c r="I70" i="19"/>
  <c r="H70" i="19"/>
  <c r="K69" i="19"/>
  <c r="J69" i="19"/>
  <c r="I69" i="19"/>
  <c r="I72" i="19"/>
  <c r="H69" i="19"/>
  <c r="H72" i="19"/>
  <c r="S68" i="19"/>
  <c r="R68" i="19"/>
  <c r="Q68" i="19"/>
  <c r="P68" i="19"/>
  <c r="O68" i="19"/>
  <c r="E68" i="19"/>
  <c r="K67" i="19"/>
  <c r="J67" i="19"/>
  <c r="I67" i="19"/>
  <c r="H67" i="19"/>
  <c r="M67" i="19"/>
  <c r="K66" i="19"/>
  <c r="J66" i="19"/>
  <c r="I66" i="19"/>
  <c r="H66" i="19"/>
  <c r="K65" i="19"/>
  <c r="J65" i="19"/>
  <c r="M65" i="19"/>
  <c r="I65" i="19"/>
  <c r="H65" i="19"/>
  <c r="S64" i="19"/>
  <c r="S77" i="19"/>
  <c r="R64" i="19"/>
  <c r="Q64" i="19"/>
  <c r="P64" i="19"/>
  <c r="O64" i="19"/>
  <c r="O77" i="19"/>
  <c r="E64" i="19"/>
  <c r="K63" i="19"/>
  <c r="J63" i="19"/>
  <c r="M63" i="19"/>
  <c r="I63" i="19"/>
  <c r="H63" i="19"/>
  <c r="K62" i="19"/>
  <c r="J62" i="19"/>
  <c r="I62" i="19"/>
  <c r="H62" i="19"/>
  <c r="K61" i="19"/>
  <c r="J61" i="19"/>
  <c r="I61" i="19"/>
  <c r="H61" i="19"/>
  <c r="S58" i="19"/>
  <c r="R58" i="19"/>
  <c r="Q58" i="19"/>
  <c r="P58" i="19"/>
  <c r="O58" i="19"/>
  <c r="E58" i="19"/>
  <c r="K57" i="19"/>
  <c r="N57" i="19"/>
  <c r="J57" i="19"/>
  <c r="I57" i="19"/>
  <c r="H57" i="19"/>
  <c r="K56" i="19"/>
  <c r="J56" i="19"/>
  <c r="I56" i="19"/>
  <c r="H56" i="19"/>
  <c r="K55" i="19"/>
  <c r="L55" i="19"/>
  <c r="J55" i="19"/>
  <c r="I55" i="19"/>
  <c r="H55" i="19"/>
  <c r="M55" i="19"/>
  <c r="S54" i="19"/>
  <c r="R54" i="19"/>
  <c r="Q54" i="19"/>
  <c r="P54" i="19"/>
  <c r="O54" i="19"/>
  <c r="E54" i="19"/>
  <c r="K53" i="19"/>
  <c r="J53" i="19"/>
  <c r="L53" i="19"/>
  <c r="I53" i="19"/>
  <c r="H53" i="19"/>
  <c r="K52" i="19"/>
  <c r="N52" i="19"/>
  <c r="J52" i="19"/>
  <c r="I52" i="19"/>
  <c r="H52" i="19"/>
  <c r="K51" i="19"/>
  <c r="J51" i="19"/>
  <c r="L51" i="19"/>
  <c r="I51" i="19"/>
  <c r="H51" i="19"/>
  <c r="H54" i="19"/>
  <c r="S50" i="19"/>
  <c r="R50" i="19"/>
  <c r="Q50" i="19"/>
  <c r="P50" i="19"/>
  <c r="O50" i="19"/>
  <c r="E50" i="19"/>
  <c r="K49" i="19"/>
  <c r="J49" i="19"/>
  <c r="L49" i="19"/>
  <c r="I49" i="19"/>
  <c r="H49" i="19"/>
  <c r="K48" i="19"/>
  <c r="J48" i="19"/>
  <c r="M48" i="19"/>
  <c r="I48" i="19"/>
  <c r="H48" i="19"/>
  <c r="K47" i="19"/>
  <c r="J47" i="19"/>
  <c r="L47" i="19"/>
  <c r="I47" i="19"/>
  <c r="H47" i="19"/>
  <c r="M47" i="19"/>
  <c r="S46" i="19"/>
  <c r="R46" i="19"/>
  <c r="Q46" i="19"/>
  <c r="P46" i="19"/>
  <c r="O46" i="19"/>
  <c r="E46" i="19"/>
  <c r="K45" i="19"/>
  <c r="J45" i="19"/>
  <c r="M45" i="19"/>
  <c r="I45" i="19"/>
  <c r="H45" i="19"/>
  <c r="K44" i="19"/>
  <c r="J44" i="19"/>
  <c r="I44" i="19"/>
  <c r="H44" i="19"/>
  <c r="K43" i="19"/>
  <c r="J43" i="19"/>
  <c r="I43" i="19"/>
  <c r="H43" i="19"/>
  <c r="H46" i="19"/>
  <c r="S40" i="19"/>
  <c r="R40" i="19"/>
  <c r="Q40" i="19"/>
  <c r="P40" i="19"/>
  <c r="O40" i="19"/>
  <c r="E40" i="19"/>
  <c r="K39" i="19"/>
  <c r="L39" i="19"/>
  <c r="J39" i="19"/>
  <c r="I39" i="19"/>
  <c r="N39" i="19"/>
  <c r="H39" i="19"/>
  <c r="K38" i="19"/>
  <c r="J38" i="19"/>
  <c r="I38" i="19"/>
  <c r="H38" i="19"/>
  <c r="K37" i="19"/>
  <c r="J37" i="19"/>
  <c r="I37" i="19"/>
  <c r="H37" i="19"/>
  <c r="S36" i="19"/>
  <c r="R36" i="19"/>
  <c r="Q36" i="19"/>
  <c r="P36" i="19"/>
  <c r="O36" i="19"/>
  <c r="E36" i="19"/>
  <c r="K35" i="19"/>
  <c r="N35" i="19"/>
  <c r="J35" i="19"/>
  <c r="I35" i="19"/>
  <c r="H35" i="19"/>
  <c r="K34" i="19"/>
  <c r="J34" i="19"/>
  <c r="I34" i="19"/>
  <c r="H34" i="19"/>
  <c r="K33" i="19"/>
  <c r="J33" i="19"/>
  <c r="M33" i="19"/>
  <c r="I33" i="19"/>
  <c r="H33" i="19"/>
  <c r="S32" i="19"/>
  <c r="R32" i="19"/>
  <c r="Q32" i="19"/>
  <c r="P32" i="19"/>
  <c r="O32" i="19"/>
  <c r="E32" i="19"/>
  <c r="K31" i="19"/>
  <c r="N31" i="19"/>
  <c r="J31" i="19"/>
  <c r="I31" i="19"/>
  <c r="H31" i="19"/>
  <c r="K30" i="19"/>
  <c r="J30" i="19"/>
  <c r="I30" i="19"/>
  <c r="H30" i="19"/>
  <c r="K29" i="19"/>
  <c r="J29" i="19"/>
  <c r="I29" i="19"/>
  <c r="H29" i="19"/>
  <c r="H32" i="19"/>
  <c r="S28" i="19"/>
  <c r="S41" i="19"/>
  <c r="R28" i="19"/>
  <c r="Q28" i="19"/>
  <c r="P28" i="19"/>
  <c r="P41" i="19"/>
  <c r="O28" i="19"/>
  <c r="E28" i="19"/>
  <c r="K27" i="19"/>
  <c r="J27" i="19"/>
  <c r="I27" i="19"/>
  <c r="H27" i="19"/>
  <c r="K26" i="19"/>
  <c r="J26" i="19"/>
  <c r="M26" i="19"/>
  <c r="I26" i="19"/>
  <c r="H26" i="19"/>
  <c r="K25" i="19"/>
  <c r="J25" i="19"/>
  <c r="I25" i="19"/>
  <c r="H25" i="19"/>
  <c r="S22" i="19"/>
  <c r="R22" i="19"/>
  <c r="Q22" i="19"/>
  <c r="P22" i="19"/>
  <c r="O22" i="19"/>
  <c r="I22" i="19"/>
  <c r="H22" i="19"/>
  <c r="E22" i="19"/>
  <c r="K21" i="19"/>
  <c r="J21" i="19"/>
  <c r="K20" i="19"/>
  <c r="N20" i="19"/>
  <c r="N22" i="19" s="1"/>
  <c r="J20" i="19"/>
  <c r="M20" i="19"/>
  <c r="K19" i="19"/>
  <c r="J19" i="19"/>
  <c r="M19" i="19"/>
  <c r="M22" i="19" s="1"/>
  <c r="M23" i="19" s="1"/>
  <c r="S18" i="19"/>
  <c r="R18" i="19"/>
  <c r="Q18" i="19"/>
  <c r="P18" i="19"/>
  <c r="O18" i="19"/>
  <c r="I18" i="19"/>
  <c r="H18" i="19"/>
  <c r="E18" i="19"/>
  <c r="K17" i="19"/>
  <c r="J17" i="19"/>
  <c r="M17" i="19"/>
  <c r="K16" i="19"/>
  <c r="J16" i="19"/>
  <c r="L16" i="19"/>
  <c r="K15" i="19"/>
  <c r="K18" i="19"/>
  <c r="N15" i="19"/>
  <c r="J15" i="19"/>
  <c r="S14" i="19"/>
  <c r="R14" i="19"/>
  <c r="Q14" i="19"/>
  <c r="P14" i="19"/>
  <c r="O14" i="19"/>
  <c r="I14" i="19"/>
  <c r="H14" i="19"/>
  <c r="E14" i="19"/>
  <c r="K13" i="19"/>
  <c r="N13" i="19"/>
  <c r="J13" i="19"/>
  <c r="M13" i="19"/>
  <c r="K12" i="19"/>
  <c r="J12" i="19"/>
  <c r="M12" i="19"/>
  <c r="K11" i="19"/>
  <c r="K14" i="19"/>
  <c r="J11" i="19"/>
  <c r="M11" i="19"/>
  <c r="S10" i="19"/>
  <c r="R10" i="19"/>
  <c r="R23" i="19"/>
  <c r="Q10" i="19"/>
  <c r="P10" i="19"/>
  <c r="O10" i="19"/>
  <c r="I10" i="19"/>
  <c r="H10" i="19"/>
  <c r="E10" i="19"/>
  <c r="E23" i="19"/>
  <c r="J9" i="19"/>
  <c r="K8" i="19"/>
  <c r="N8" i="19"/>
  <c r="J8" i="19"/>
  <c r="M8" i="19"/>
  <c r="K7" i="19"/>
  <c r="N7" i="19"/>
  <c r="J7" i="19"/>
  <c r="T115" i="18"/>
  <c r="S112" i="18"/>
  <c r="R112" i="18"/>
  <c r="Q112" i="18"/>
  <c r="P112" i="18"/>
  <c r="O112" i="18"/>
  <c r="E112" i="18"/>
  <c r="K111" i="18"/>
  <c r="J111" i="18"/>
  <c r="M111" i="18"/>
  <c r="I111" i="18"/>
  <c r="N111" i="18"/>
  <c r="H111" i="18"/>
  <c r="K110" i="18"/>
  <c r="J110" i="18"/>
  <c r="L110" i="18"/>
  <c r="I110" i="18"/>
  <c r="H110" i="18"/>
  <c r="K109" i="18"/>
  <c r="K112" i="18"/>
  <c r="J109" i="18"/>
  <c r="I109" i="18"/>
  <c r="H109" i="18"/>
  <c r="H112" i="18"/>
  <c r="S108" i="18"/>
  <c r="R108" i="18"/>
  <c r="Q108" i="18"/>
  <c r="P108" i="18"/>
  <c r="O108" i="18"/>
  <c r="E108" i="18"/>
  <c r="K107" i="18"/>
  <c r="J107" i="18"/>
  <c r="M107" i="18"/>
  <c r="I107" i="18"/>
  <c r="H107" i="18"/>
  <c r="K106" i="18"/>
  <c r="J106" i="18"/>
  <c r="I106" i="18"/>
  <c r="H106" i="18"/>
  <c r="K105" i="18"/>
  <c r="K108" i="18"/>
  <c r="J105" i="18"/>
  <c r="I105" i="18"/>
  <c r="H105" i="18"/>
  <c r="S104" i="18"/>
  <c r="R104" i="18"/>
  <c r="Q104" i="18"/>
  <c r="P104" i="18"/>
  <c r="P113" i="18"/>
  <c r="O104" i="18"/>
  <c r="E104" i="18"/>
  <c r="K103" i="18"/>
  <c r="J103" i="18"/>
  <c r="I103" i="18"/>
  <c r="H103" i="18"/>
  <c r="K102" i="18"/>
  <c r="J102" i="18"/>
  <c r="I102" i="18"/>
  <c r="H102" i="18"/>
  <c r="K101" i="18"/>
  <c r="J101" i="18"/>
  <c r="I101" i="18"/>
  <c r="H101" i="18"/>
  <c r="H104" i="18"/>
  <c r="S100" i="18"/>
  <c r="R100" i="18"/>
  <c r="Q100" i="18"/>
  <c r="Q113" i="18"/>
  <c r="P100" i="18"/>
  <c r="O100" i="18"/>
  <c r="O113" i="18"/>
  <c r="E100" i="18"/>
  <c r="K99" i="18"/>
  <c r="N99" i="18"/>
  <c r="J99" i="18"/>
  <c r="M99" i="18"/>
  <c r="I99" i="18"/>
  <c r="H99" i="18"/>
  <c r="K98" i="18"/>
  <c r="J98" i="18"/>
  <c r="I98" i="18"/>
  <c r="H98" i="18"/>
  <c r="K97" i="18"/>
  <c r="J97" i="18"/>
  <c r="I97" i="18"/>
  <c r="H97" i="18"/>
  <c r="S94" i="18"/>
  <c r="R94" i="18"/>
  <c r="Q94" i="18"/>
  <c r="P94" i="18"/>
  <c r="O94" i="18"/>
  <c r="E94" i="18"/>
  <c r="K93" i="18"/>
  <c r="J93" i="18"/>
  <c r="I93" i="18"/>
  <c r="H93" i="18"/>
  <c r="K92" i="18"/>
  <c r="J92" i="18"/>
  <c r="M92" i="18"/>
  <c r="I92" i="18"/>
  <c r="H92" i="18"/>
  <c r="K91" i="18"/>
  <c r="J91" i="18"/>
  <c r="I91" i="18"/>
  <c r="H91" i="18"/>
  <c r="H94" i="18"/>
  <c r="S90" i="18"/>
  <c r="R90" i="18"/>
  <c r="Q90" i="18"/>
  <c r="P90" i="18"/>
  <c r="O90" i="18"/>
  <c r="E90" i="18"/>
  <c r="K89" i="18"/>
  <c r="J89" i="18"/>
  <c r="M89" i="18"/>
  <c r="I89" i="18"/>
  <c r="H89" i="18"/>
  <c r="K88" i="18"/>
  <c r="J88" i="18"/>
  <c r="I88" i="18"/>
  <c r="H88" i="18"/>
  <c r="K87" i="18"/>
  <c r="J87" i="18"/>
  <c r="M87" i="18"/>
  <c r="I87" i="18"/>
  <c r="H87" i="18"/>
  <c r="H90" i="18"/>
  <c r="S86" i="18"/>
  <c r="R86" i="18"/>
  <c r="Q86" i="18"/>
  <c r="P86" i="18"/>
  <c r="O86" i="18"/>
  <c r="E86" i="18"/>
  <c r="K85" i="18"/>
  <c r="J85" i="18"/>
  <c r="I85" i="18"/>
  <c r="H85" i="18"/>
  <c r="H86" i="18"/>
  <c r="K84" i="18"/>
  <c r="J84" i="18"/>
  <c r="L84" i="18"/>
  <c r="I84" i="18"/>
  <c r="H84" i="18"/>
  <c r="K83" i="18"/>
  <c r="J83" i="18"/>
  <c r="L83" i="18"/>
  <c r="I83" i="18"/>
  <c r="H83" i="18"/>
  <c r="S82" i="18"/>
  <c r="R82" i="18"/>
  <c r="R95" i="18"/>
  <c r="Q82" i="18"/>
  <c r="P82" i="18"/>
  <c r="O82" i="18"/>
  <c r="O95" i="18"/>
  <c r="E82" i="18"/>
  <c r="E95" i="18"/>
  <c r="K81" i="18"/>
  <c r="J81" i="18"/>
  <c r="I81" i="18"/>
  <c r="H81" i="18"/>
  <c r="K80" i="18"/>
  <c r="J80" i="18"/>
  <c r="I80" i="18"/>
  <c r="H80" i="18"/>
  <c r="K79" i="18"/>
  <c r="N79" i="18"/>
  <c r="J79" i="18"/>
  <c r="M79" i="18"/>
  <c r="I79" i="18"/>
  <c r="H79" i="18"/>
  <c r="S76" i="18"/>
  <c r="S77" i="18"/>
  <c r="R76" i="18"/>
  <c r="Q76" i="18"/>
  <c r="P76" i="18"/>
  <c r="O76" i="18"/>
  <c r="E76" i="18"/>
  <c r="K75" i="18"/>
  <c r="N75" i="18"/>
  <c r="J75" i="18"/>
  <c r="M75" i="18"/>
  <c r="I75" i="18"/>
  <c r="H75" i="18"/>
  <c r="K74" i="18"/>
  <c r="J74" i="18"/>
  <c r="I74" i="18"/>
  <c r="H74" i="18"/>
  <c r="K73" i="18"/>
  <c r="J73" i="18"/>
  <c r="M73" i="18"/>
  <c r="I73" i="18"/>
  <c r="I76" i="18"/>
  <c r="H73" i="18"/>
  <c r="S72" i="18"/>
  <c r="R72" i="18"/>
  <c r="Q72" i="18"/>
  <c r="Q77" i="18"/>
  <c r="P72" i="18"/>
  <c r="O72" i="18"/>
  <c r="E72" i="18"/>
  <c r="K71" i="18"/>
  <c r="J71" i="18"/>
  <c r="I71" i="18"/>
  <c r="H71" i="18"/>
  <c r="K70" i="18"/>
  <c r="J70" i="18"/>
  <c r="I70" i="18"/>
  <c r="H70" i="18"/>
  <c r="M70" i="18"/>
  <c r="K69" i="18"/>
  <c r="J69" i="18"/>
  <c r="I69" i="18"/>
  <c r="H69" i="18"/>
  <c r="H72" i="18"/>
  <c r="S68" i="18"/>
  <c r="R68" i="18"/>
  <c r="R77" i="18"/>
  <c r="Q68" i="18"/>
  <c r="P68" i="18"/>
  <c r="O68" i="18"/>
  <c r="E68" i="18"/>
  <c r="K67" i="18"/>
  <c r="J67" i="18"/>
  <c r="I67" i="18"/>
  <c r="H67" i="18"/>
  <c r="K66" i="18"/>
  <c r="J66" i="18"/>
  <c r="I66" i="18"/>
  <c r="N66" i="18"/>
  <c r="H66" i="18"/>
  <c r="K65" i="18"/>
  <c r="J65" i="18"/>
  <c r="J68" i="18"/>
  <c r="I65" i="18"/>
  <c r="H65" i="18"/>
  <c r="S64" i="18"/>
  <c r="R64" i="18"/>
  <c r="Q64" i="18"/>
  <c r="P64" i="18"/>
  <c r="P77" i="18"/>
  <c r="O64" i="18"/>
  <c r="E64" i="18"/>
  <c r="K63" i="18"/>
  <c r="K64" i="18"/>
  <c r="J63" i="18"/>
  <c r="I63" i="18"/>
  <c r="H63" i="18"/>
  <c r="M63" i="18"/>
  <c r="K62" i="18"/>
  <c r="N62" i="18"/>
  <c r="J62" i="18"/>
  <c r="L62" i="18"/>
  <c r="I62" i="18"/>
  <c r="H62" i="18"/>
  <c r="K61" i="18"/>
  <c r="J61" i="18"/>
  <c r="I61" i="18"/>
  <c r="I64" i="18"/>
  <c r="H61" i="18"/>
  <c r="H64" i="18"/>
  <c r="S58" i="18"/>
  <c r="R58" i="18"/>
  <c r="Q58" i="18"/>
  <c r="P58" i="18"/>
  <c r="O58" i="18"/>
  <c r="E58" i="18"/>
  <c r="K57" i="18"/>
  <c r="J57" i="18"/>
  <c r="I57" i="18"/>
  <c r="H57" i="18"/>
  <c r="K56" i="18"/>
  <c r="J56" i="18"/>
  <c r="M56" i="18"/>
  <c r="I56" i="18"/>
  <c r="N56" i="18"/>
  <c r="H56" i="18"/>
  <c r="K55" i="18"/>
  <c r="J55" i="18"/>
  <c r="J58" i="18"/>
  <c r="I55" i="18"/>
  <c r="H55" i="18"/>
  <c r="S54" i="18"/>
  <c r="R54" i="18"/>
  <c r="Q54" i="18"/>
  <c r="P54" i="18"/>
  <c r="O54" i="18"/>
  <c r="E54" i="18"/>
  <c r="K53" i="18"/>
  <c r="J53" i="18"/>
  <c r="I53" i="18"/>
  <c r="N53" i="18"/>
  <c r="H53" i="18"/>
  <c r="M53" i="18"/>
  <c r="K52" i="18"/>
  <c r="J52" i="18"/>
  <c r="I52" i="18"/>
  <c r="H52" i="18"/>
  <c r="K51" i="18"/>
  <c r="J51" i="18"/>
  <c r="L51" i="18"/>
  <c r="I51" i="18"/>
  <c r="H51" i="18"/>
  <c r="S50" i="18"/>
  <c r="R50" i="18"/>
  <c r="Q50" i="18"/>
  <c r="P50" i="18"/>
  <c r="O50" i="18"/>
  <c r="E50" i="18"/>
  <c r="K49" i="18"/>
  <c r="J49" i="18"/>
  <c r="I49" i="18"/>
  <c r="H49" i="18"/>
  <c r="K48" i="18"/>
  <c r="J48" i="18"/>
  <c r="I48" i="18"/>
  <c r="H48" i="18"/>
  <c r="K47" i="18"/>
  <c r="J47" i="18"/>
  <c r="I47" i="18"/>
  <c r="H47" i="18"/>
  <c r="S46" i="18"/>
  <c r="R46" i="18"/>
  <c r="R59" i="18"/>
  <c r="Q46" i="18"/>
  <c r="Q59" i="18"/>
  <c r="P46" i="18"/>
  <c r="P59" i="18"/>
  <c r="O46" i="18"/>
  <c r="O59" i="18"/>
  <c r="E46" i="18"/>
  <c r="K45" i="18"/>
  <c r="N45" i="18"/>
  <c r="J45" i="18"/>
  <c r="I45" i="18"/>
  <c r="H45" i="18"/>
  <c r="K44" i="18"/>
  <c r="N44" i="18"/>
  <c r="J44" i="18"/>
  <c r="I44" i="18"/>
  <c r="H44" i="18"/>
  <c r="K43" i="18"/>
  <c r="K46" i="18"/>
  <c r="J43" i="18"/>
  <c r="I43" i="18"/>
  <c r="I46" i="18"/>
  <c r="H43" i="18"/>
  <c r="S40" i="18"/>
  <c r="R40" i="18"/>
  <c r="Q40" i="18"/>
  <c r="P40" i="18"/>
  <c r="O40" i="18"/>
  <c r="E40" i="18"/>
  <c r="K39" i="18"/>
  <c r="J39" i="18"/>
  <c r="I39" i="18"/>
  <c r="H39" i="18"/>
  <c r="K38" i="18"/>
  <c r="N38" i="18"/>
  <c r="J38" i="18"/>
  <c r="I38" i="18"/>
  <c r="H38" i="18"/>
  <c r="H40" i="18"/>
  <c r="K37" i="18"/>
  <c r="J37" i="18"/>
  <c r="I37" i="18"/>
  <c r="I40" i="18"/>
  <c r="H37" i="18"/>
  <c r="S36" i="18"/>
  <c r="R36" i="18"/>
  <c r="Q36" i="18"/>
  <c r="P36" i="18"/>
  <c r="O36" i="18"/>
  <c r="E36" i="18"/>
  <c r="K35" i="18"/>
  <c r="J35" i="18"/>
  <c r="I35" i="18"/>
  <c r="H35" i="18"/>
  <c r="K34" i="18"/>
  <c r="J34" i="18"/>
  <c r="I34" i="18"/>
  <c r="H34" i="18"/>
  <c r="K33" i="18"/>
  <c r="N33" i="18"/>
  <c r="J33" i="18"/>
  <c r="I33" i="18"/>
  <c r="H33" i="18"/>
  <c r="S32" i="18"/>
  <c r="R32" i="18"/>
  <c r="Q32" i="18"/>
  <c r="P32" i="18"/>
  <c r="O32" i="18"/>
  <c r="E32" i="18"/>
  <c r="K31" i="18"/>
  <c r="J31" i="18"/>
  <c r="I31" i="18"/>
  <c r="H31" i="18"/>
  <c r="K30" i="18"/>
  <c r="J30" i="18"/>
  <c r="I30" i="18"/>
  <c r="H30" i="18"/>
  <c r="H32" i="18"/>
  <c r="K29" i="18"/>
  <c r="J29" i="18"/>
  <c r="I29" i="18"/>
  <c r="I32" i="18"/>
  <c r="H29" i="18"/>
  <c r="S28" i="18"/>
  <c r="S41" i="18"/>
  <c r="R28" i="18"/>
  <c r="Q28" i="18"/>
  <c r="P28" i="18"/>
  <c r="O28" i="18"/>
  <c r="E28" i="18"/>
  <c r="K27" i="18"/>
  <c r="J27" i="18"/>
  <c r="I27" i="18"/>
  <c r="H27" i="18"/>
  <c r="K26" i="18"/>
  <c r="N26" i="18"/>
  <c r="J26" i="18"/>
  <c r="I26" i="18"/>
  <c r="H26" i="18"/>
  <c r="K25" i="18"/>
  <c r="N25" i="18"/>
  <c r="J25" i="18"/>
  <c r="L25" i="18"/>
  <c r="I25" i="18"/>
  <c r="H25" i="18"/>
  <c r="S22" i="18"/>
  <c r="R22" i="18"/>
  <c r="Q22" i="18"/>
  <c r="P22" i="18"/>
  <c r="O22" i="18"/>
  <c r="E22" i="18"/>
  <c r="K21" i="18"/>
  <c r="J21" i="18"/>
  <c r="M21" i="18"/>
  <c r="K20" i="18"/>
  <c r="L20" i="18"/>
  <c r="J20" i="18"/>
  <c r="K19" i="18"/>
  <c r="J19" i="18"/>
  <c r="L19" i="18"/>
  <c r="S18" i="18"/>
  <c r="R18" i="18"/>
  <c r="Q18" i="18"/>
  <c r="P18" i="18"/>
  <c r="O18" i="18"/>
  <c r="E18" i="18"/>
  <c r="K17" i="18"/>
  <c r="J17" i="18"/>
  <c r="K16" i="18"/>
  <c r="J16" i="18"/>
  <c r="L16" i="18"/>
  <c r="K15" i="18"/>
  <c r="J15" i="18"/>
  <c r="S14" i="18"/>
  <c r="R14" i="18"/>
  <c r="R23" i="18"/>
  <c r="Q14" i="18"/>
  <c r="P14" i="18"/>
  <c r="O14" i="18"/>
  <c r="E14" i="18"/>
  <c r="K13" i="18"/>
  <c r="J13" i="18"/>
  <c r="K12" i="18"/>
  <c r="K14" i="18"/>
  <c r="J12" i="18"/>
  <c r="K11" i="18"/>
  <c r="J11" i="18"/>
  <c r="J14" i="18"/>
  <c r="S10" i="18"/>
  <c r="R10" i="18"/>
  <c r="Q10" i="18"/>
  <c r="P10" i="18"/>
  <c r="O10" i="18"/>
  <c r="E10" i="18"/>
  <c r="K9" i="18"/>
  <c r="J9" i="18"/>
  <c r="L9" i="18"/>
  <c r="K8" i="18"/>
  <c r="J8" i="18"/>
  <c r="L8" i="18"/>
  <c r="K7" i="18"/>
  <c r="J7" i="18"/>
  <c r="T115" i="17"/>
  <c r="S112" i="17"/>
  <c r="R112" i="17"/>
  <c r="Q112" i="17"/>
  <c r="P112" i="17"/>
  <c r="O112" i="17"/>
  <c r="E112" i="17"/>
  <c r="K111" i="17"/>
  <c r="J111" i="17"/>
  <c r="L111" i="17"/>
  <c r="I111" i="17"/>
  <c r="H111" i="17"/>
  <c r="K110" i="17"/>
  <c r="J110" i="17"/>
  <c r="I110" i="17"/>
  <c r="H110" i="17"/>
  <c r="K109" i="17"/>
  <c r="J109" i="17"/>
  <c r="I109" i="17"/>
  <c r="H109" i="17"/>
  <c r="S108" i="17"/>
  <c r="S113" i="17"/>
  <c r="R108" i="17"/>
  <c r="Q108" i="17"/>
  <c r="P108" i="17"/>
  <c r="O108" i="17"/>
  <c r="E108" i="17"/>
  <c r="K107" i="17"/>
  <c r="J107" i="17"/>
  <c r="I107" i="17"/>
  <c r="H107" i="17"/>
  <c r="K106" i="17"/>
  <c r="J106" i="17"/>
  <c r="M106" i="17"/>
  <c r="I106" i="17"/>
  <c r="H106" i="17"/>
  <c r="K105" i="17"/>
  <c r="J105" i="17"/>
  <c r="J108" i="17"/>
  <c r="I105" i="17"/>
  <c r="I108" i="17"/>
  <c r="H105" i="17"/>
  <c r="H108" i="17"/>
  <c r="S104" i="17"/>
  <c r="R104" i="17"/>
  <c r="Q104" i="17"/>
  <c r="P104" i="17"/>
  <c r="O104" i="17"/>
  <c r="E104" i="17"/>
  <c r="K103" i="17"/>
  <c r="J103" i="17"/>
  <c r="I103" i="17"/>
  <c r="H103" i="17"/>
  <c r="K102" i="17"/>
  <c r="J102" i="17"/>
  <c r="I102" i="17"/>
  <c r="H102" i="17"/>
  <c r="K101" i="17"/>
  <c r="J101" i="17"/>
  <c r="I101" i="17"/>
  <c r="H101" i="17"/>
  <c r="H104" i="17"/>
  <c r="S100" i="17"/>
  <c r="R100" i="17"/>
  <c r="Q100" i="17"/>
  <c r="P100" i="17"/>
  <c r="P113" i="17"/>
  <c r="O100" i="17"/>
  <c r="E100" i="17"/>
  <c r="E113" i="17"/>
  <c r="K99" i="17"/>
  <c r="J99" i="17"/>
  <c r="I99" i="17"/>
  <c r="H99" i="17"/>
  <c r="K98" i="17"/>
  <c r="J98" i="17"/>
  <c r="I98" i="17"/>
  <c r="H98" i="17"/>
  <c r="K97" i="17"/>
  <c r="J97" i="17"/>
  <c r="I97" i="17"/>
  <c r="N97" i="17"/>
  <c r="H97" i="17"/>
  <c r="S94" i="17"/>
  <c r="R94" i="17"/>
  <c r="Q94" i="17"/>
  <c r="P94" i="17"/>
  <c r="O94" i="17"/>
  <c r="E94" i="17"/>
  <c r="K93" i="17"/>
  <c r="J93" i="17"/>
  <c r="I93" i="17"/>
  <c r="H93" i="17"/>
  <c r="K92" i="17"/>
  <c r="J92" i="17"/>
  <c r="I92" i="17"/>
  <c r="H92" i="17"/>
  <c r="K91" i="17"/>
  <c r="K94" i="17"/>
  <c r="J91" i="17"/>
  <c r="I91" i="17"/>
  <c r="I94" i="17"/>
  <c r="H91" i="17"/>
  <c r="S90" i="17"/>
  <c r="R90" i="17"/>
  <c r="Q90" i="17"/>
  <c r="P90" i="17"/>
  <c r="O90" i="17"/>
  <c r="E90" i="17"/>
  <c r="K89" i="17"/>
  <c r="J89" i="17"/>
  <c r="I89" i="17"/>
  <c r="H89" i="17"/>
  <c r="K88" i="17"/>
  <c r="J88" i="17"/>
  <c r="I88" i="17"/>
  <c r="H88" i="17"/>
  <c r="K87" i="17"/>
  <c r="K90" i="17"/>
  <c r="J87" i="17"/>
  <c r="I87" i="17"/>
  <c r="I90" i="17"/>
  <c r="H87" i="17"/>
  <c r="S86" i="17"/>
  <c r="R86" i="17"/>
  <c r="Q86" i="17"/>
  <c r="P86" i="17"/>
  <c r="O86" i="17"/>
  <c r="E86" i="17"/>
  <c r="K85" i="17"/>
  <c r="J85" i="17"/>
  <c r="I85" i="17"/>
  <c r="H85" i="17"/>
  <c r="K84" i="17"/>
  <c r="J84" i="17"/>
  <c r="I84" i="17"/>
  <c r="H84" i="17"/>
  <c r="K83" i="17"/>
  <c r="J83" i="17"/>
  <c r="I83" i="17"/>
  <c r="H83" i="17"/>
  <c r="S82" i="17"/>
  <c r="S95" i="17"/>
  <c r="R82" i="17"/>
  <c r="R95" i="17"/>
  <c r="Q82" i="17"/>
  <c r="P82" i="17"/>
  <c r="O82" i="17"/>
  <c r="O95" i="17"/>
  <c r="E82" i="17"/>
  <c r="K81" i="17"/>
  <c r="J81" i="17"/>
  <c r="I81" i="17"/>
  <c r="H81" i="17"/>
  <c r="K80" i="17"/>
  <c r="J80" i="17"/>
  <c r="I80" i="17"/>
  <c r="H80" i="17"/>
  <c r="K79" i="17"/>
  <c r="J79" i="17"/>
  <c r="I79" i="17"/>
  <c r="I82" i="17"/>
  <c r="H79" i="17"/>
  <c r="S76" i="17"/>
  <c r="R76" i="17"/>
  <c r="Q76" i="17"/>
  <c r="P76" i="17"/>
  <c r="O76" i="17"/>
  <c r="E76" i="17"/>
  <c r="K75" i="17"/>
  <c r="J75" i="17"/>
  <c r="I75" i="17"/>
  <c r="H75" i="17"/>
  <c r="K74" i="17"/>
  <c r="J74" i="17"/>
  <c r="I74" i="17"/>
  <c r="H74" i="17"/>
  <c r="K73" i="17"/>
  <c r="J73" i="17"/>
  <c r="I73" i="17"/>
  <c r="H73" i="17"/>
  <c r="S72" i="17"/>
  <c r="S77" i="17"/>
  <c r="R72" i="17"/>
  <c r="Q72" i="17"/>
  <c r="P72" i="17"/>
  <c r="O72" i="17"/>
  <c r="O77" i="17"/>
  <c r="E72" i="17"/>
  <c r="K71" i="17"/>
  <c r="J71" i="17"/>
  <c r="I71" i="17"/>
  <c r="H71" i="17"/>
  <c r="K70" i="17"/>
  <c r="J70" i="17"/>
  <c r="I70" i="17"/>
  <c r="H70" i="17"/>
  <c r="K69" i="17"/>
  <c r="J69" i="17"/>
  <c r="I69" i="17"/>
  <c r="H69" i="17"/>
  <c r="S68" i="17"/>
  <c r="R68" i="17"/>
  <c r="Q68" i="17"/>
  <c r="P68" i="17"/>
  <c r="O68" i="17"/>
  <c r="E68" i="17"/>
  <c r="K67" i="17"/>
  <c r="N67" i="17"/>
  <c r="J67" i="17"/>
  <c r="I67" i="17"/>
  <c r="H67" i="17"/>
  <c r="K66" i="17"/>
  <c r="J66" i="17"/>
  <c r="I66" i="17"/>
  <c r="H66" i="17"/>
  <c r="K65" i="17"/>
  <c r="J65" i="17"/>
  <c r="I65" i="17"/>
  <c r="H65" i="17"/>
  <c r="S64" i="17"/>
  <c r="R64" i="17"/>
  <c r="Q64" i="17"/>
  <c r="P64" i="17"/>
  <c r="O64" i="17"/>
  <c r="E64" i="17"/>
  <c r="E77" i="17"/>
  <c r="K63" i="17"/>
  <c r="N63" i="17"/>
  <c r="J63" i="17"/>
  <c r="I63" i="17"/>
  <c r="H63" i="17"/>
  <c r="K62" i="17"/>
  <c r="J62" i="17"/>
  <c r="M62" i="17"/>
  <c r="I62" i="17"/>
  <c r="H62" i="17"/>
  <c r="K61" i="17"/>
  <c r="J61" i="17"/>
  <c r="I61" i="17"/>
  <c r="H61" i="17"/>
  <c r="H64" i="17"/>
  <c r="S58" i="17"/>
  <c r="R58" i="17"/>
  <c r="Q58" i="17"/>
  <c r="P58" i="17"/>
  <c r="O58" i="17"/>
  <c r="E58" i="17"/>
  <c r="K57" i="17"/>
  <c r="J57" i="17"/>
  <c r="I57" i="17"/>
  <c r="H57" i="17"/>
  <c r="K56" i="17"/>
  <c r="J56" i="17"/>
  <c r="L56" i="17"/>
  <c r="I56" i="17"/>
  <c r="H56" i="17"/>
  <c r="K55" i="17"/>
  <c r="J55" i="17"/>
  <c r="I55" i="17"/>
  <c r="H55" i="17"/>
  <c r="M55" i="17"/>
  <c r="S54" i="17"/>
  <c r="R54" i="17"/>
  <c r="Q54" i="17"/>
  <c r="P54" i="17"/>
  <c r="O54" i="17"/>
  <c r="E54" i="17"/>
  <c r="K53" i="17"/>
  <c r="J53" i="17"/>
  <c r="L53" i="17"/>
  <c r="I53" i="17"/>
  <c r="H53" i="17"/>
  <c r="K52" i="17"/>
  <c r="J52" i="17"/>
  <c r="I52" i="17"/>
  <c r="H52" i="17"/>
  <c r="K51" i="17"/>
  <c r="J51" i="17"/>
  <c r="I51" i="17"/>
  <c r="H51" i="17"/>
  <c r="S50" i="17"/>
  <c r="R50" i="17"/>
  <c r="Q50" i="17"/>
  <c r="P50" i="17"/>
  <c r="O50" i="17"/>
  <c r="E50" i="17"/>
  <c r="K49" i="17"/>
  <c r="J49" i="17"/>
  <c r="M49" i="17"/>
  <c r="I49" i="17"/>
  <c r="H49" i="17"/>
  <c r="K48" i="17"/>
  <c r="J48" i="17"/>
  <c r="I48" i="17"/>
  <c r="H48" i="17"/>
  <c r="K47" i="17"/>
  <c r="J47" i="17"/>
  <c r="I47" i="17"/>
  <c r="H47" i="17"/>
  <c r="S46" i="17"/>
  <c r="R46" i="17"/>
  <c r="R59" i="17"/>
  <c r="Q46" i="17"/>
  <c r="P46" i="17"/>
  <c r="P59" i="17"/>
  <c r="O46" i="17"/>
  <c r="E46" i="17"/>
  <c r="E59" i="17"/>
  <c r="K45" i="17"/>
  <c r="J45" i="17"/>
  <c r="I45" i="17"/>
  <c r="H45" i="17"/>
  <c r="K44" i="17"/>
  <c r="J44" i="17"/>
  <c r="L44" i="17"/>
  <c r="I44" i="17"/>
  <c r="H44" i="17"/>
  <c r="K43" i="17"/>
  <c r="J43" i="17"/>
  <c r="I43" i="17"/>
  <c r="I46" i="17"/>
  <c r="H43" i="17"/>
  <c r="S40" i="17"/>
  <c r="R40" i="17"/>
  <c r="Q40" i="17"/>
  <c r="P40" i="17"/>
  <c r="O40" i="17"/>
  <c r="E40" i="17"/>
  <c r="K39" i="17"/>
  <c r="J39" i="17"/>
  <c r="I39" i="17"/>
  <c r="H39" i="17"/>
  <c r="K38" i="17"/>
  <c r="K40" i="17"/>
  <c r="J38" i="17"/>
  <c r="I38" i="17"/>
  <c r="H38" i="17"/>
  <c r="M38" i="17"/>
  <c r="K37" i="17"/>
  <c r="J37" i="17"/>
  <c r="I37" i="17"/>
  <c r="H37" i="17"/>
  <c r="S36" i="17"/>
  <c r="R36" i="17"/>
  <c r="Q36" i="17"/>
  <c r="P36" i="17"/>
  <c r="O36" i="17"/>
  <c r="E36" i="17"/>
  <c r="K35" i="17"/>
  <c r="J35" i="17"/>
  <c r="I35" i="17"/>
  <c r="H35" i="17"/>
  <c r="K34" i="17"/>
  <c r="J34" i="17"/>
  <c r="I34" i="17"/>
  <c r="H34" i="17"/>
  <c r="K33" i="17"/>
  <c r="J33" i="17"/>
  <c r="I33" i="17"/>
  <c r="H33" i="17"/>
  <c r="H36" i="17"/>
  <c r="S32" i="17"/>
  <c r="R32" i="17"/>
  <c r="Q32" i="17"/>
  <c r="P32" i="17"/>
  <c r="O32" i="17"/>
  <c r="E32" i="17"/>
  <c r="K31" i="17"/>
  <c r="J31" i="17"/>
  <c r="I31" i="17"/>
  <c r="H31" i="17"/>
  <c r="K30" i="17"/>
  <c r="J30" i="17"/>
  <c r="M30" i="17"/>
  <c r="I30" i="17"/>
  <c r="H30" i="17"/>
  <c r="K29" i="17"/>
  <c r="K32" i="17"/>
  <c r="J29" i="17"/>
  <c r="J32" i="17"/>
  <c r="I29" i="17"/>
  <c r="H29" i="17"/>
  <c r="S28" i="17"/>
  <c r="R28" i="17"/>
  <c r="Q28" i="17"/>
  <c r="P28" i="17"/>
  <c r="O28" i="17"/>
  <c r="E28" i="17"/>
  <c r="K27" i="17"/>
  <c r="J27" i="17"/>
  <c r="I27" i="17"/>
  <c r="H27" i="17"/>
  <c r="K26" i="17"/>
  <c r="J26" i="17"/>
  <c r="I26" i="17"/>
  <c r="H26" i="17"/>
  <c r="K25" i="17"/>
  <c r="N25" i="17"/>
  <c r="J25" i="17"/>
  <c r="I25" i="17"/>
  <c r="H25" i="17"/>
  <c r="H28" i="17"/>
  <c r="S22" i="17"/>
  <c r="R22" i="17"/>
  <c r="Q22" i="17"/>
  <c r="P22" i="17"/>
  <c r="O22" i="17"/>
  <c r="E22" i="17"/>
  <c r="K21" i="17"/>
  <c r="N21" i="17"/>
  <c r="J21" i="17"/>
  <c r="K20" i="17"/>
  <c r="J20" i="17"/>
  <c r="K19" i="17"/>
  <c r="J19" i="17"/>
  <c r="I22" i="17"/>
  <c r="I23" i="17" s="1"/>
  <c r="S18" i="17"/>
  <c r="R18" i="17"/>
  <c r="Q18" i="17"/>
  <c r="P18" i="17"/>
  <c r="O18" i="17"/>
  <c r="E18" i="17"/>
  <c r="K17" i="17"/>
  <c r="J17" i="17"/>
  <c r="K16" i="17"/>
  <c r="J16" i="17"/>
  <c r="K15" i="17"/>
  <c r="J15" i="17"/>
  <c r="S14" i="17"/>
  <c r="R14" i="17"/>
  <c r="Q14" i="17"/>
  <c r="P14" i="17"/>
  <c r="O14" i="17"/>
  <c r="E14" i="17"/>
  <c r="K13" i="17"/>
  <c r="N13" i="17"/>
  <c r="J13" i="17"/>
  <c r="M13" i="17"/>
  <c r="H13" i="17"/>
  <c r="K12" i="17"/>
  <c r="J12" i="17"/>
  <c r="I12" i="17"/>
  <c r="H12" i="17"/>
  <c r="K11" i="17"/>
  <c r="J11" i="17"/>
  <c r="J14" i="17"/>
  <c r="I11" i="17"/>
  <c r="H11" i="17"/>
  <c r="M11" i="17"/>
  <c r="S10" i="17"/>
  <c r="S23" i="17"/>
  <c r="R10" i="17"/>
  <c r="Q10" i="17"/>
  <c r="P10" i="17"/>
  <c r="P23" i="17"/>
  <c r="O10" i="17"/>
  <c r="O23" i="17"/>
  <c r="E10" i="17"/>
  <c r="K9" i="17"/>
  <c r="J9" i="17"/>
  <c r="I9" i="17"/>
  <c r="H9" i="17"/>
  <c r="K8" i="17"/>
  <c r="J8" i="17"/>
  <c r="I8" i="17"/>
  <c r="H8" i="17"/>
  <c r="K7" i="17"/>
  <c r="J7" i="17"/>
  <c r="I7" i="17"/>
  <c r="H7" i="17"/>
  <c r="E100" i="16"/>
  <c r="E64" i="16"/>
  <c r="S112" i="16"/>
  <c r="R112" i="16"/>
  <c r="Q112" i="16"/>
  <c r="P112" i="16"/>
  <c r="O112" i="16"/>
  <c r="E112" i="16"/>
  <c r="K111" i="16"/>
  <c r="J111" i="16"/>
  <c r="I111" i="16"/>
  <c r="H111" i="16"/>
  <c r="K110" i="16"/>
  <c r="J110" i="16"/>
  <c r="I110" i="16"/>
  <c r="H110" i="16"/>
  <c r="K109" i="16"/>
  <c r="J109" i="16"/>
  <c r="J112" i="16"/>
  <c r="I109" i="16"/>
  <c r="H109" i="16"/>
  <c r="H112" i="16"/>
  <c r="S108" i="16"/>
  <c r="R108" i="16"/>
  <c r="Q108" i="16"/>
  <c r="Q113" i="16"/>
  <c r="P108" i="16"/>
  <c r="O108" i="16"/>
  <c r="E108" i="16"/>
  <c r="K107" i="16"/>
  <c r="J107" i="16"/>
  <c r="I107" i="16"/>
  <c r="H107" i="16"/>
  <c r="K106" i="16"/>
  <c r="J106" i="16"/>
  <c r="I106" i="16"/>
  <c r="H106" i="16"/>
  <c r="K105" i="16"/>
  <c r="J105" i="16"/>
  <c r="J108" i="16"/>
  <c r="I105" i="16"/>
  <c r="H105" i="16"/>
  <c r="H108" i="16"/>
  <c r="S104" i="16"/>
  <c r="R104" i="16"/>
  <c r="Q104" i="16"/>
  <c r="P104" i="16"/>
  <c r="O104" i="16"/>
  <c r="E104" i="16"/>
  <c r="K103" i="16"/>
  <c r="J103" i="16"/>
  <c r="I103" i="16"/>
  <c r="H103" i="16"/>
  <c r="K102" i="16"/>
  <c r="J102" i="16"/>
  <c r="I102" i="16"/>
  <c r="H102" i="16"/>
  <c r="K101" i="16"/>
  <c r="J101" i="16"/>
  <c r="I101" i="16"/>
  <c r="I104" i="16"/>
  <c r="H101" i="16"/>
  <c r="S100" i="16"/>
  <c r="R100" i="16"/>
  <c r="R113" i="16"/>
  <c r="Q100" i="16"/>
  <c r="P100" i="16"/>
  <c r="P113" i="16"/>
  <c r="O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S94" i="16"/>
  <c r="R94" i="16"/>
  <c r="Q94" i="16"/>
  <c r="P94" i="16"/>
  <c r="O94" i="16"/>
  <c r="E94" i="16"/>
  <c r="K93" i="16"/>
  <c r="L93" i="16"/>
  <c r="J93" i="16"/>
  <c r="I93" i="16"/>
  <c r="H93" i="16"/>
  <c r="K92" i="16"/>
  <c r="J92" i="16"/>
  <c r="I92" i="16"/>
  <c r="H92" i="16"/>
  <c r="M92" i="16"/>
  <c r="K91" i="16"/>
  <c r="J91" i="16"/>
  <c r="J94" i="16"/>
  <c r="I91" i="16"/>
  <c r="H91" i="16"/>
  <c r="S90" i="16"/>
  <c r="R90" i="16"/>
  <c r="Q90" i="16"/>
  <c r="P90" i="16"/>
  <c r="O90" i="16"/>
  <c r="E90" i="16"/>
  <c r="K89" i="16"/>
  <c r="J89" i="16"/>
  <c r="I89" i="16"/>
  <c r="H89" i="16"/>
  <c r="M89" i="16"/>
  <c r="K88" i="16"/>
  <c r="J88" i="16"/>
  <c r="I88" i="16"/>
  <c r="H88" i="16"/>
  <c r="K87" i="16"/>
  <c r="J87" i="16"/>
  <c r="J90" i="16"/>
  <c r="I87" i="16"/>
  <c r="I90" i="16"/>
  <c r="H87" i="16"/>
  <c r="S86" i="16"/>
  <c r="R86" i="16"/>
  <c r="Q86" i="16"/>
  <c r="P86" i="16"/>
  <c r="O86" i="16"/>
  <c r="E86" i="16"/>
  <c r="K85" i="16"/>
  <c r="J85" i="16"/>
  <c r="I85" i="16"/>
  <c r="H85" i="16"/>
  <c r="K84" i="16"/>
  <c r="J84" i="16"/>
  <c r="I84" i="16"/>
  <c r="H84" i="16"/>
  <c r="K83" i="16"/>
  <c r="J83" i="16"/>
  <c r="J86" i="16"/>
  <c r="I83" i="16"/>
  <c r="H83" i="16"/>
  <c r="S82" i="16"/>
  <c r="S95" i="16"/>
  <c r="R82" i="16"/>
  <c r="Q82" i="16"/>
  <c r="P82" i="16"/>
  <c r="O82" i="16"/>
  <c r="O95" i="16"/>
  <c r="E82" i="16"/>
  <c r="K81" i="16"/>
  <c r="J81" i="16"/>
  <c r="I81" i="16"/>
  <c r="H81" i="16"/>
  <c r="K80" i="16"/>
  <c r="J80" i="16"/>
  <c r="M80" i="16"/>
  <c r="I80" i="16"/>
  <c r="H80" i="16"/>
  <c r="K79" i="16"/>
  <c r="J79" i="16"/>
  <c r="I79" i="16"/>
  <c r="H79" i="16"/>
  <c r="S76" i="16"/>
  <c r="R76" i="16"/>
  <c r="Q76" i="16"/>
  <c r="P76" i="16"/>
  <c r="O76" i="16"/>
  <c r="E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H76" i="16"/>
  <c r="S72" i="16"/>
  <c r="R72" i="16"/>
  <c r="Q72" i="16"/>
  <c r="P72" i="16"/>
  <c r="O72" i="16"/>
  <c r="E72" i="16"/>
  <c r="K71" i="16"/>
  <c r="J71" i="16"/>
  <c r="I71" i="16"/>
  <c r="H71" i="16"/>
  <c r="M71" i="16"/>
  <c r="K70" i="16"/>
  <c r="J70" i="16"/>
  <c r="I70" i="16"/>
  <c r="N70" i="16"/>
  <c r="H70" i="16"/>
  <c r="K69" i="16"/>
  <c r="J69" i="16"/>
  <c r="L69" i="16"/>
  <c r="I69" i="16"/>
  <c r="H69" i="16"/>
  <c r="S68" i="16"/>
  <c r="R68" i="16"/>
  <c r="R77" i="16"/>
  <c r="Q68" i="16"/>
  <c r="P68" i="16"/>
  <c r="O68" i="16"/>
  <c r="E68" i="16"/>
  <c r="K67" i="16"/>
  <c r="J67" i="16"/>
  <c r="I67" i="16"/>
  <c r="N67" i="16"/>
  <c r="H67" i="16"/>
  <c r="K66" i="16"/>
  <c r="J66" i="16"/>
  <c r="I66" i="16"/>
  <c r="H66" i="16"/>
  <c r="K65" i="16"/>
  <c r="J65" i="16"/>
  <c r="I65" i="16"/>
  <c r="I68" i="16"/>
  <c r="H65" i="16"/>
  <c r="S64" i="16"/>
  <c r="S77" i="16"/>
  <c r="R64" i="16"/>
  <c r="Q64" i="16"/>
  <c r="Q77" i="16"/>
  <c r="P64" i="16"/>
  <c r="P77" i="16"/>
  <c r="O64" i="16"/>
  <c r="O77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H64" i="16"/>
  <c r="S58" i="16"/>
  <c r="R58" i="16"/>
  <c r="Q58" i="16"/>
  <c r="P58" i="16"/>
  <c r="O58" i="16"/>
  <c r="E58" i="16"/>
  <c r="K57" i="16"/>
  <c r="N57" i="16"/>
  <c r="J57" i="16"/>
  <c r="I57" i="16"/>
  <c r="H57" i="16"/>
  <c r="K56" i="16"/>
  <c r="J56" i="16"/>
  <c r="I56" i="16"/>
  <c r="H56" i="16"/>
  <c r="K55" i="16"/>
  <c r="J55" i="16"/>
  <c r="J58" i="16"/>
  <c r="I55" i="16"/>
  <c r="H55" i="16"/>
  <c r="S54" i="16"/>
  <c r="R54" i="16"/>
  <c r="Q54" i="16"/>
  <c r="P54" i="16"/>
  <c r="O54" i="16"/>
  <c r="E54" i="16"/>
  <c r="K53" i="16"/>
  <c r="N53" i="16"/>
  <c r="J53" i="16"/>
  <c r="I53" i="16"/>
  <c r="H53" i="16"/>
  <c r="K52" i="16"/>
  <c r="J52" i="16"/>
  <c r="I52" i="16"/>
  <c r="H52" i="16"/>
  <c r="K51" i="16"/>
  <c r="J51" i="16"/>
  <c r="I51" i="16"/>
  <c r="H51" i="16"/>
  <c r="H54" i="16"/>
  <c r="S50" i="16"/>
  <c r="R50" i="16"/>
  <c r="Q50" i="16"/>
  <c r="P50" i="16"/>
  <c r="O50" i="16"/>
  <c r="E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S46" i="16"/>
  <c r="S59" i="16"/>
  <c r="R46" i="16"/>
  <c r="R59" i="16"/>
  <c r="Q46" i="16"/>
  <c r="P46" i="16"/>
  <c r="O46" i="16"/>
  <c r="O59" i="16"/>
  <c r="E46" i="16"/>
  <c r="E59" i="16"/>
  <c r="K45" i="16"/>
  <c r="N45" i="16"/>
  <c r="J45" i="16"/>
  <c r="I45" i="16"/>
  <c r="H45" i="16"/>
  <c r="K44" i="16"/>
  <c r="J44" i="16"/>
  <c r="I44" i="16"/>
  <c r="H44" i="16"/>
  <c r="K43" i="16"/>
  <c r="J43" i="16"/>
  <c r="I43" i="16"/>
  <c r="I46" i="16"/>
  <c r="H43" i="16"/>
  <c r="S40" i="16"/>
  <c r="R40" i="16"/>
  <c r="Q40" i="16"/>
  <c r="P40" i="16"/>
  <c r="O40" i="16"/>
  <c r="E40" i="16"/>
  <c r="K39" i="16"/>
  <c r="J39" i="16"/>
  <c r="I39" i="16"/>
  <c r="H39" i="16"/>
  <c r="K38" i="16"/>
  <c r="J38" i="16"/>
  <c r="I38" i="16"/>
  <c r="H38" i="16"/>
  <c r="K37" i="16"/>
  <c r="J37" i="16"/>
  <c r="I37" i="16"/>
  <c r="H37" i="16"/>
  <c r="S36" i="16"/>
  <c r="R36" i="16"/>
  <c r="Q36" i="16"/>
  <c r="P36" i="16"/>
  <c r="O36" i="16"/>
  <c r="E36" i="16"/>
  <c r="K35" i="16"/>
  <c r="J35" i="16"/>
  <c r="I35" i="16"/>
  <c r="H35" i="16"/>
  <c r="K34" i="16"/>
  <c r="J34" i="16"/>
  <c r="I34" i="16"/>
  <c r="H34" i="16"/>
  <c r="K33" i="16"/>
  <c r="J33" i="16"/>
  <c r="M33" i="16"/>
  <c r="I33" i="16"/>
  <c r="H33" i="16"/>
  <c r="S32" i="16"/>
  <c r="R32" i="16"/>
  <c r="Q32" i="16"/>
  <c r="P32" i="16"/>
  <c r="O32" i="16"/>
  <c r="E32" i="16"/>
  <c r="K31" i="16"/>
  <c r="J31" i="16"/>
  <c r="I31" i="16"/>
  <c r="H31" i="16"/>
  <c r="K30" i="16"/>
  <c r="N30" i="16"/>
  <c r="J30" i="16"/>
  <c r="I30" i="16"/>
  <c r="H30" i="16"/>
  <c r="K29" i="16"/>
  <c r="J29" i="16"/>
  <c r="I29" i="16"/>
  <c r="N29" i="16"/>
  <c r="H29" i="16"/>
  <c r="S28" i="16"/>
  <c r="S41" i="16"/>
  <c r="R28" i="16"/>
  <c r="Q28" i="16"/>
  <c r="P28" i="16"/>
  <c r="O28" i="16"/>
  <c r="E28" i="16"/>
  <c r="K27" i="16"/>
  <c r="J27" i="16"/>
  <c r="I27" i="16"/>
  <c r="H27" i="16"/>
  <c r="K26" i="16"/>
  <c r="J26" i="16"/>
  <c r="I26" i="16"/>
  <c r="H26" i="16"/>
  <c r="K25" i="16"/>
  <c r="K28" i="16"/>
  <c r="J25" i="16"/>
  <c r="I25" i="16"/>
  <c r="H25" i="16"/>
  <c r="S22" i="16"/>
  <c r="R22" i="16"/>
  <c r="Q22" i="16"/>
  <c r="P22" i="16"/>
  <c r="O22" i="16"/>
  <c r="E22" i="16"/>
  <c r="K21" i="16"/>
  <c r="J21" i="16"/>
  <c r="I21" i="16"/>
  <c r="H21" i="16"/>
  <c r="K20" i="16"/>
  <c r="J20" i="16"/>
  <c r="I20" i="16"/>
  <c r="H20" i="16"/>
  <c r="K19" i="16"/>
  <c r="J19" i="16"/>
  <c r="M19" i="16"/>
  <c r="I19" i="16"/>
  <c r="H19" i="16"/>
  <c r="S18" i="16"/>
  <c r="R18" i="16"/>
  <c r="Q18" i="16"/>
  <c r="P18" i="16"/>
  <c r="O18" i="16"/>
  <c r="E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S14" i="16"/>
  <c r="R14" i="16"/>
  <c r="Q14" i="16"/>
  <c r="P14" i="16"/>
  <c r="O14" i="16"/>
  <c r="E14" i="16"/>
  <c r="K13" i="16"/>
  <c r="J13" i="16"/>
  <c r="I13" i="16"/>
  <c r="H13" i="16"/>
  <c r="K12" i="16"/>
  <c r="J12" i="16"/>
  <c r="I12" i="16"/>
  <c r="H12" i="16"/>
  <c r="K11" i="16"/>
  <c r="J11" i="16"/>
  <c r="J14" i="16"/>
  <c r="I11" i="16"/>
  <c r="H11" i="16"/>
  <c r="S10" i="16"/>
  <c r="R10" i="16"/>
  <c r="R23" i="16"/>
  <c r="Q10" i="16"/>
  <c r="P10" i="16"/>
  <c r="P23" i="16"/>
  <c r="O10" i="16"/>
  <c r="E10" i="16"/>
  <c r="K9" i="16"/>
  <c r="J9" i="16"/>
  <c r="I9" i="16"/>
  <c r="H9" i="16"/>
  <c r="K8" i="16"/>
  <c r="J8" i="16"/>
  <c r="I8" i="16"/>
  <c r="H8" i="16"/>
  <c r="K7" i="16"/>
  <c r="J7" i="16"/>
  <c r="J10" i="16"/>
  <c r="I7" i="16"/>
  <c r="H7" i="16"/>
  <c r="I30" i="20"/>
  <c r="H30" i="20"/>
  <c r="I29" i="20"/>
  <c r="H29" i="20"/>
  <c r="I28" i="20"/>
  <c r="H28" i="20"/>
  <c r="I26" i="20"/>
  <c r="H26" i="20"/>
  <c r="I25" i="20"/>
  <c r="H25" i="20"/>
  <c r="H27" i="20"/>
  <c r="I24" i="20"/>
  <c r="H24" i="20"/>
  <c r="I21" i="20"/>
  <c r="N21" i="20"/>
  <c r="H21" i="20"/>
  <c r="I20" i="20"/>
  <c r="H20" i="20"/>
  <c r="I19" i="20"/>
  <c r="H19" i="20"/>
  <c r="I17" i="20"/>
  <c r="H17" i="20"/>
  <c r="I16" i="20"/>
  <c r="H16" i="20"/>
  <c r="I15" i="20"/>
  <c r="I18" i="20"/>
  <c r="H15" i="20"/>
  <c r="H18" i="20"/>
  <c r="I13" i="20"/>
  <c r="H13" i="20"/>
  <c r="I12" i="20"/>
  <c r="H12" i="20"/>
  <c r="I11" i="20"/>
  <c r="H11" i="20"/>
  <c r="I9" i="20"/>
  <c r="H9" i="20"/>
  <c r="I8" i="20"/>
  <c r="H8" i="20"/>
  <c r="I7" i="20"/>
  <c r="I10" i="20"/>
  <c r="H7" i="20"/>
  <c r="T109" i="20"/>
  <c r="E27" i="20"/>
  <c r="S107" i="20"/>
  <c r="R107" i="20"/>
  <c r="Q107" i="20"/>
  <c r="P107" i="20"/>
  <c r="O107" i="20"/>
  <c r="E107" i="20"/>
  <c r="K106" i="20"/>
  <c r="J106" i="20"/>
  <c r="M106" i="20"/>
  <c r="I106" i="20"/>
  <c r="H106" i="20"/>
  <c r="K105" i="20"/>
  <c r="J105" i="20"/>
  <c r="I105" i="20"/>
  <c r="H105" i="20"/>
  <c r="K104" i="20"/>
  <c r="J104" i="20"/>
  <c r="I104" i="20"/>
  <c r="H104" i="20"/>
  <c r="H107" i="20"/>
  <c r="S103" i="20"/>
  <c r="R103" i="20"/>
  <c r="Q103" i="20"/>
  <c r="P103" i="20"/>
  <c r="O103" i="20"/>
  <c r="E103" i="20"/>
  <c r="K102" i="20"/>
  <c r="J102" i="20"/>
  <c r="I102" i="20"/>
  <c r="H102" i="20"/>
  <c r="K101" i="20"/>
  <c r="J101" i="20"/>
  <c r="I101" i="20"/>
  <c r="H101" i="20"/>
  <c r="K100" i="20"/>
  <c r="J100" i="20"/>
  <c r="I100" i="20"/>
  <c r="H100" i="20"/>
  <c r="S99" i="20"/>
  <c r="R99" i="20"/>
  <c r="Q99" i="20"/>
  <c r="P99" i="20"/>
  <c r="O99" i="20"/>
  <c r="E99" i="20"/>
  <c r="K98" i="20"/>
  <c r="J98" i="20"/>
  <c r="I98" i="20"/>
  <c r="H98" i="20"/>
  <c r="M98" i="20"/>
  <c r="K97" i="20"/>
  <c r="J97" i="20"/>
  <c r="I97" i="20"/>
  <c r="H97" i="20"/>
  <c r="K96" i="20"/>
  <c r="J96" i="20"/>
  <c r="I96" i="20"/>
  <c r="H96" i="20"/>
  <c r="H99" i="20"/>
  <c r="S95" i="20"/>
  <c r="R95" i="20"/>
  <c r="Q95" i="20"/>
  <c r="P95" i="20"/>
  <c r="O95" i="20"/>
  <c r="O108" i="20"/>
  <c r="E95" i="20"/>
  <c r="K94" i="20"/>
  <c r="J94" i="20"/>
  <c r="M94" i="20"/>
  <c r="I94" i="20"/>
  <c r="H94" i="20"/>
  <c r="K93" i="20"/>
  <c r="J93" i="20"/>
  <c r="I93" i="20"/>
  <c r="H93" i="20"/>
  <c r="M93" i="20"/>
  <c r="K92" i="20"/>
  <c r="J92" i="20"/>
  <c r="I92" i="20"/>
  <c r="H92" i="20"/>
  <c r="S90" i="20"/>
  <c r="R90" i="20"/>
  <c r="Q90" i="20"/>
  <c r="P90" i="20"/>
  <c r="O90" i="20"/>
  <c r="E90" i="20"/>
  <c r="K89" i="20"/>
  <c r="J89" i="20"/>
  <c r="I89" i="20"/>
  <c r="N89" i="20"/>
  <c r="H89" i="20"/>
  <c r="K88" i="20"/>
  <c r="J88" i="20"/>
  <c r="I88" i="20"/>
  <c r="H88" i="20"/>
  <c r="K87" i="20"/>
  <c r="K90" i="20"/>
  <c r="J87" i="20"/>
  <c r="I87" i="20"/>
  <c r="H87" i="20"/>
  <c r="H90" i="20"/>
  <c r="S86" i="20"/>
  <c r="R86" i="20"/>
  <c r="Q86" i="20"/>
  <c r="P86" i="20"/>
  <c r="O86" i="20"/>
  <c r="E86" i="20"/>
  <c r="K85" i="20"/>
  <c r="J85" i="20"/>
  <c r="I85" i="20"/>
  <c r="H85" i="20"/>
  <c r="K84" i="20"/>
  <c r="J84" i="20"/>
  <c r="L84" i="20"/>
  <c r="I84" i="20"/>
  <c r="N84" i="20"/>
  <c r="H84" i="20"/>
  <c r="K83" i="20"/>
  <c r="N83" i="20"/>
  <c r="J83" i="20"/>
  <c r="I83" i="20"/>
  <c r="H83" i="20"/>
  <c r="M83" i="20"/>
  <c r="S82" i="20"/>
  <c r="R82" i="20"/>
  <c r="Q82" i="20"/>
  <c r="P82" i="20"/>
  <c r="O82" i="20"/>
  <c r="E82" i="20"/>
  <c r="K81" i="20"/>
  <c r="J81" i="20"/>
  <c r="I81" i="20"/>
  <c r="H81" i="20"/>
  <c r="K80" i="20"/>
  <c r="J80" i="20"/>
  <c r="I80" i="20"/>
  <c r="H80" i="20"/>
  <c r="K79" i="20"/>
  <c r="J79" i="20"/>
  <c r="I79" i="20"/>
  <c r="H79" i="20"/>
  <c r="H82" i="20"/>
  <c r="S78" i="20"/>
  <c r="S91" i="20"/>
  <c r="R78" i="20"/>
  <c r="Q78" i="20"/>
  <c r="P78" i="20"/>
  <c r="O78" i="20"/>
  <c r="G78" i="20"/>
  <c r="F78" i="20"/>
  <c r="E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H78" i="20"/>
  <c r="S73" i="20"/>
  <c r="R73" i="20"/>
  <c r="Q73" i="20"/>
  <c r="P73" i="20"/>
  <c r="O73" i="20"/>
  <c r="E73" i="20"/>
  <c r="K72" i="20"/>
  <c r="N72" i="20"/>
  <c r="J72" i="20"/>
  <c r="I72" i="20"/>
  <c r="H72" i="20"/>
  <c r="K71" i="20"/>
  <c r="J71" i="20"/>
  <c r="I71" i="20"/>
  <c r="H71" i="20"/>
  <c r="K70" i="20"/>
  <c r="J70" i="20"/>
  <c r="I70" i="20"/>
  <c r="H70" i="20"/>
  <c r="S69" i="20"/>
  <c r="R69" i="20"/>
  <c r="Q69" i="20"/>
  <c r="P69" i="20"/>
  <c r="O69" i="20"/>
  <c r="E69" i="20"/>
  <c r="K68" i="20"/>
  <c r="J68" i="20"/>
  <c r="M68" i="20"/>
  <c r="I68" i="20"/>
  <c r="H68" i="20"/>
  <c r="K67" i="20"/>
  <c r="J67" i="20"/>
  <c r="I67" i="20"/>
  <c r="H67" i="20"/>
  <c r="M67" i="20"/>
  <c r="K66" i="20"/>
  <c r="J66" i="20"/>
  <c r="I66" i="20"/>
  <c r="H66" i="20"/>
  <c r="S65" i="20"/>
  <c r="R65" i="20"/>
  <c r="Q65" i="20"/>
  <c r="P65" i="20"/>
  <c r="O65" i="20"/>
  <c r="E65" i="20"/>
  <c r="K64" i="20"/>
  <c r="J64" i="20"/>
  <c r="I64" i="20"/>
  <c r="N64" i="20"/>
  <c r="H64" i="20"/>
  <c r="K63" i="20"/>
  <c r="N63" i="20"/>
  <c r="J63" i="20"/>
  <c r="I63" i="20"/>
  <c r="H63" i="20"/>
  <c r="K62" i="20"/>
  <c r="J62" i="20"/>
  <c r="I62" i="20"/>
  <c r="H62" i="20"/>
  <c r="S61" i="20"/>
  <c r="S74" i="20"/>
  <c r="R61" i="20"/>
  <c r="Q61" i="20"/>
  <c r="Q74" i="20"/>
  <c r="P61" i="20"/>
  <c r="O61" i="20"/>
  <c r="G74" i="20"/>
  <c r="E61" i="20"/>
  <c r="K60" i="20"/>
  <c r="N60" i="20"/>
  <c r="J60" i="20"/>
  <c r="I60" i="20"/>
  <c r="H60" i="20"/>
  <c r="K59" i="20"/>
  <c r="J59" i="20"/>
  <c r="M59" i="20"/>
  <c r="I59" i="20"/>
  <c r="H59" i="20"/>
  <c r="K58" i="20"/>
  <c r="J58" i="20"/>
  <c r="I58" i="20"/>
  <c r="I61" i="20"/>
  <c r="H58" i="20"/>
  <c r="S56" i="20"/>
  <c r="R56" i="20"/>
  <c r="Q56" i="20"/>
  <c r="P56" i="20"/>
  <c r="O56" i="20"/>
  <c r="E56" i="20"/>
  <c r="K55" i="20"/>
  <c r="J55" i="20"/>
  <c r="I55" i="20"/>
  <c r="H55" i="20"/>
  <c r="K54" i="20"/>
  <c r="J54" i="20"/>
  <c r="I54" i="20"/>
  <c r="H54" i="20"/>
  <c r="K53" i="20"/>
  <c r="J53" i="20"/>
  <c r="J56" i="20"/>
  <c r="I53" i="20"/>
  <c r="H53" i="20"/>
  <c r="S52" i="20"/>
  <c r="R52" i="20"/>
  <c r="Q52" i="20"/>
  <c r="P52" i="20"/>
  <c r="P57" i="20"/>
  <c r="O52" i="20"/>
  <c r="E52" i="20"/>
  <c r="K51" i="20"/>
  <c r="J51" i="20"/>
  <c r="I51" i="20"/>
  <c r="N51" i="20"/>
  <c r="H51" i="20"/>
  <c r="K50" i="20"/>
  <c r="N50" i="20"/>
  <c r="J50" i="20"/>
  <c r="I50" i="20"/>
  <c r="H50" i="20"/>
  <c r="K49" i="20"/>
  <c r="J49" i="20"/>
  <c r="I49" i="20"/>
  <c r="H49" i="20"/>
  <c r="S48" i="20"/>
  <c r="R48" i="20"/>
  <c r="Q48" i="20"/>
  <c r="P48" i="20"/>
  <c r="O48" i="20"/>
  <c r="E48" i="20"/>
  <c r="K47" i="20"/>
  <c r="J47" i="20"/>
  <c r="I47" i="20"/>
  <c r="H47" i="20"/>
  <c r="K46" i="20"/>
  <c r="J46" i="20"/>
  <c r="I46" i="20"/>
  <c r="H46" i="20"/>
  <c r="K45" i="20"/>
  <c r="J45" i="20"/>
  <c r="I45" i="20"/>
  <c r="I48" i="20"/>
  <c r="H45" i="20"/>
  <c r="S44" i="20"/>
  <c r="S57" i="20"/>
  <c r="R44" i="20"/>
  <c r="Q44" i="20"/>
  <c r="P44" i="20"/>
  <c r="O44" i="20"/>
  <c r="O57" i="20"/>
  <c r="E44" i="20"/>
  <c r="E57" i="20"/>
  <c r="K43" i="20"/>
  <c r="J43" i="20"/>
  <c r="I43" i="20"/>
  <c r="H43" i="20"/>
  <c r="K42" i="20"/>
  <c r="J42" i="20"/>
  <c r="I42" i="20"/>
  <c r="H42" i="20"/>
  <c r="K41" i="20"/>
  <c r="J41" i="20"/>
  <c r="I41" i="20"/>
  <c r="H41" i="20"/>
  <c r="S39" i="20"/>
  <c r="R39" i="20"/>
  <c r="Q39" i="20"/>
  <c r="P39" i="20"/>
  <c r="O39" i="20"/>
  <c r="E39" i="20"/>
  <c r="K38" i="20"/>
  <c r="J38" i="20"/>
  <c r="I38" i="20"/>
  <c r="H38" i="20"/>
  <c r="K37" i="20"/>
  <c r="J37" i="20"/>
  <c r="I37" i="20"/>
  <c r="H37" i="20"/>
  <c r="K36" i="20"/>
  <c r="J36" i="20"/>
  <c r="I36" i="20"/>
  <c r="H36" i="20"/>
  <c r="S35" i="20"/>
  <c r="R35" i="20"/>
  <c r="Q35" i="20"/>
  <c r="P35" i="20"/>
  <c r="O35" i="20"/>
  <c r="E35" i="20"/>
  <c r="K34" i="20"/>
  <c r="J34" i="20"/>
  <c r="L34" i="20"/>
  <c r="I34" i="20"/>
  <c r="H34" i="20"/>
  <c r="K33" i="20"/>
  <c r="N33" i="20"/>
  <c r="J33" i="20"/>
  <c r="I33" i="20"/>
  <c r="H33" i="20"/>
  <c r="K32" i="20"/>
  <c r="K35" i="20"/>
  <c r="J32" i="20"/>
  <c r="I32" i="20"/>
  <c r="H32" i="20"/>
  <c r="S31" i="20"/>
  <c r="R31" i="20"/>
  <c r="Q31" i="20"/>
  <c r="P31" i="20"/>
  <c r="O31" i="20"/>
  <c r="E31" i="20"/>
  <c r="K30" i="20"/>
  <c r="J30" i="20"/>
  <c r="K29" i="20"/>
  <c r="J29" i="20"/>
  <c r="K28" i="20"/>
  <c r="J28" i="20"/>
  <c r="S27" i="20"/>
  <c r="S40" i="20"/>
  <c r="R27" i="20"/>
  <c r="Q27" i="20"/>
  <c r="P27" i="20"/>
  <c r="O27" i="20"/>
  <c r="O40" i="20"/>
  <c r="K26" i="20"/>
  <c r="J26" i="20"/>
  <c r="K25" i="20"/>
  <c r="N25" i="20"/>
  <c r="J25" i="20"/>
  <c r="K24" i="20"/>
  <c r="N24" i="20"/>
  <c r="J24" i="20"/>
  <c r="S22" i="20"/>
  <c r="R22" i="20"/>
  <c r="Q22" i="20"/>
  <c r="P22" i="20"/>
  <c r="O22" i="20"/>
  <c r="E22" i="20"/>
  <c r="K21" i="20"/>
  <c r="J21" i="20"/>
  <c r="K20" i="20"/>
  <c r="N20" i="20"/>
  <c r="J20" i="20"/>
  <c r="K19" i="20"/>
  <c r="J19" i="20"/>
  <c r="S18" i="20"/>
  <c r="R18" i="20"/>
  <c r="R23" i="20"/>
  <c r="Q18" i="20"/>
  <c r="P18" i="20"/>
  <c r="O18" i="20"/>
  <c r="E18" i="20"/>
  <c r="K17" i="20"/>
  <c r="J17" i="20"/>
  <c r="K16" i="20"/>
  <c r="N16" i="20"/>
  <c r="J16" i="20"/>
  <c r="K15" i="20"/>
  <c r="J15" i="20"/>
  <c r="S14" i="20"/>
  <c r="R14" i="20"/>
  <c r="Q14" i="20"/>
  <c r="P14" i="20"/>
  <c r="O14" i="20"/>
  <c r="E14" i="20"/>
  <c r="K13" i="20"/>
  <c r="N13" i="20"/>
  <c r="J13" i="20"/>
  <c r="K12" i="20"/>
  <c r="J12" i="20"/>
  <c r="M12" i="20"/>
  <c r="K11" i="20"/>
  <c r="N11" i="20"/>
  <c r="J11" i="20"/>
  <c r="M11" i="20"/>
  <c r="S10" i="20"/>
  <c r="S23" i="20"/>
  <c r="R10" i="20"/>
  <c r="Q10" i="20"/>
  <c r="Q23" i="20"/>
  <c r="P10" i="20"/>
  <c r="O10" i="20"/>
  <c r="E10" i="20"/>
  <c r="K9" i="20"/>
  <c r="N9" i="20"/>
  <c r="J9" i="20"/>
  <c r="K8" i="20"/>
  <c r="J8" i="20"/>
  <c r="K7" i="20"/>
  <c r="J7" i="20"/>
  <c r="M7" i="20"/>
  <c r="K111" i="5"/>
  <c r="N111" i="5"/>
  <c r="K110" i="5"/>
  <c r="K109" i="5"/>
  <c r="K107" i="5"/>
  <c r="K106" i="5"/>
  <c r="K105" i="5"/>
  <c r="N105" i="5"/>
  <c r="K103" i="5"/>
  <c r="N103" i="5"/>
  <c r="K102" i="5"/>
  <c r="K101" i="5"/>
  <c r="K99" i="5"/>
  <c r="K98" i="5"/>
  <c r="K97" i="5"/>
  <c r="K93" i="5"/>
  <c r="N93" i="5"/>
  <c r="K92" i="5"/>
  <c r="K91" i="5"/>
  <c r="N91" i="5"/>
  <c r="K89" i="5"/>
  <c r="N89" i="5"/>
  <c r="K88" i="5"/>
  <c r="N88" i="5"/>
  <c r="K87" i="5"/>
  <c r="N87" i="5"/>
  <c r="K85" i="5"/>
  <c r="N85" i="5"/>
  <c r="K84" i="5"/>
  <c r="N84" i="5"/>
  <c r="K83" i="5"/>
  <c r="K86" i="5"/>
  <c r="K81" i="5"/>
  <c r="N81" i="5"/>
  <c r="K80" i="5"/>
  <c r="N80" i="5"/>
  <c r="K79" i="5"/>
  <c r="N79" i="5"/>
  <c r="K75" i="5"/>
  <c r="L75" i="5"/>
  <c r="K74" i="5"/>
  <c r="N74" i="5"/>
  <c r="N76" i="5" s="1"/>
  <c r="K73" i="5"/>
  <c r="N73" i="5"/>
  <c r="M73" i="5"/>
  <c r="M69" i="5"/>
  <c r="H76" i="5"/>
  <c r="H72" i="5"/>
  <c r="I72" i="5"/>
  <c r="H58" i="5"/>
  <c r="I58" i="5"/>
  <c r="H54" i="5"/>
  <c r="I54" i="5"/>
  <c r="H40" i="5"/>
  <c r="H41" i="5" s="1"/>
  <c r="I40" i="5"/>
  <c r="I41" i="5" s="1"/>
  <c r="I110" i="5"/>
  <c r="H110" i="5"/>
  <c r="I109" i="5"/>
  <c r="I112" i="5"/>
  <c r="H109" i="5"/>
  <c r="I107" i="5"/>
  <c r="N107" i="5"/>
  <c r="H107" i="5"/>
  <c r="I106" i="5"/>
  <c r="H106" i="5"/>
  <c r="H108" i="5"/>
  <c r="I105" i="5"/>
  <c r="H105" i="5"/>
  <c r="I103" i="5"/>
  <c r="H103" i="5"/>
  <c r="I102" i="5"/>
  <c r="H102" i="5"/>
  <c r="I101" i="5"/>
  <c r="N101" i="5"/>
  <c r="H101" i="5"/>
  <c r="I99" i="5"/>
  <c r="N99" i="5"/>
  <c r="H99" i="5"/>
  <c r="I98" i="5"/>
  <c r="H98" i="5"/>
  <c r="I97" i="5"/>
  <c r="H97" i="5"/>
  <c r="I93" i="5"/>
  <c r="I94" i="5"/>
  <c r="H93" i="5"/>
  <c r="I92" i="5"/>
  <c r="H92" i="5"/>
  <c r="I91" i="5"/>
  <c r="H91" i="5"/>
  <c r="I89" i="5"/>
  <c r="H89" i="5"/>
  <c r="I88" i="5"/>
  <c r="H88" i="5"/>
  <c r="I87" i="5"/>
  <c r="H87" i="5"/>
  <c r="H90" i="5"/>
  <c r="I85" i="5"/>
  <c r="H85" i="5"/>
  <c r="H86" i="5"/>
  <c r="I84" i="5"/>
  <c r="H84" i="5"/>
  <c r="I83" i="5"/>
  <c r="I86" i="5"/>
  <c r="H83" i="5"/>
  <c r="I81" i="5"/>
  <c r="H81" i="5"/>
  <c r="I80" i="5"/>
  <c r="H80" i="5"/>
  <c r="I79" i="5"/>
  <c r="H79" i="5"/>
  <c r="H82" i="5"/>
  <c r="I66" i="5"/>
  <c r="H66" i="5"/>
  <c r="I65" i="5"/>
  <c r="H65" i="5"/>
  <c r="H68" i="5"/>
  <c r="H77" i="5" s="1"/>
  <c r="H78" i="5" s="1"/>
  <c r="I63" i="5"/>
  <c r="H63" i="5"/>
  <c r="I62" i="5"/>
  <c r="H62" i="5"/>
  <c r="I61" i="5"/>
  <c r="H61" i="5"/>
  <c r="H64" i="5"/>
  <c r="H49" i="5"/>
  <c r="I48" i="5"/>
  <c r="H48" i="5"/>
  <c r="I47" i="5"/>
  <c r="H47" i="5"/>
  <c r="I45" i="5"/>
  <c r="H45" i="5"/>
  <c r="I44" i="5"/>
  <c r="H44" i="5"/>
  <c r="M44" i="5"/>
  <c r="I43" i="5"/>
  <c r="H43" i="5"/>
  <c r="I35" i="5"/>
  <c r="H35" i="5"/>
  <c r="I34" i="5"/>
  <c r="H34" i="5"/>
  <c r="I33" i="5"/>
  <c r="I36" i="5"/>
  <c r="H33" i="5"/>
  <c r="H36" i="5"/>
  <c r="I31" i="5"/>
  <c r="H31" i="5"/>
  <c r="I30" i="5"/>
  <c r="H30" i="5"/>
  <c r="I29" i="5"/>
  <c r="I32" i="5"/>
  <c r="H29" i="5"/>
  <c r="H32" i="5"/>
  <c r="H26" i="5"/>
  <c r="I26" i="5"/>
  <c r="H27" i="5"/>
  <c r="I27" i="5"/>
  <c r="I25" i="5"/>
  <c r="I28" i="5"/>
  <c r="H25" i="5"/>
  <c r="K71" i="5"/>
  <c r="N71" i="5"/>
  <c r="K70" i="5"/>
  <c r="K69" i="5"/>
  <c r="K67" i="5"/>
  <c r="N67" i="5"/>
  <c r="N68" i="5" s="1"/>
  <c r="K66" i="5"/>
  <c r="N66" i="5"/>
  <c r="K65" i="5"/>
  <c r="K63" i="5"/>
  <c r="K62" i="5"/>
  <c r="N62" i="5"/>
  <c r="K61" i="5"/>
  <c r="K57" i="5"/>
  <c r="N57" i="5"/>
  <c r="K56" i="5"/>
  <c r="N56" i="5"/>
  <c r="N58" i="5" s="1"/>
  <c r="K55" i="5"/>
  <c r="N55" i="5"/>
  <c r="K53" i="5"/>
  <c r="K52" i="5"/>
  <c r="N52" i="5"/>
  <c r="K51" i="5"/>
  <c r="N51" i="5"/>
  <c r="K49" i="5"/>
  <c r="N49" i="5"/>
  <c r="K48" i="5"/>
  <c r="N48" i="5"/>
  <c r="K47" i="5"/>
  <c r="N47" i="5"/>
  <c r="N50" i="5"/>
  <c r="K45" i="5"/>
  <c r="K44" i="5"/>
  <c r="K43" i="5"/>
  <c r="K39" i="5"/>
  <c r="N39" i="5"/>
  <c r="K38" i="5"/>
  <c r="N38" i="5"/>
  <c r="K37" i="5"/>
  <c r="K35" i="5"/>
  <c r="K34" i="5"/>
  <c r="K33" i="5"/>
  <c r="N33" i="5"/>
  <c r="K31" i="5"/>
  <c r="K30" i="5"/>
  <c r="K29" i="5"/>
  <c r="K27" i="5"/>
  <c r="K26" i="5"/>
  <c r="N26" i="5"/>
  <c r="K25" i="5"/>
  <c r="K28" i="5"/>
  <c r="K21" i="5"/>
  <c r="N21" i="5"/>
  <c r="K20" i="5"/>
  <c r="N20" i="5"/>
  <c r="N22" i="5" s="1"/>
  <c r="K19" i="5"/>
  <c r="N19" i="5"/>
  <c r="K17" i="5"/>
  <c r="N17" i="5"/>
  <c r="K16" i="5"/>
  <c r="N16" i="5"/>
  <c r="K15" i="5"/>
  <c r="N15" i="5"/>
  <c r="K13" i="5"/>
  <c r="N13" i="5"/>
  <c r="K12" i="5"/>
  <c r="K11" i="5"/>
  <c r="K14" i="5"/>
  <c r="K9" i="5"/>
  <c r="K8" i="5"/>
  <c r="N8" i="5"/>
  <c r="K7" i="5"/>
  <c r="J7" i="5"/>
  <c r="M7" i="5"/>
  <c r="S112" i="5"/>
  <c r="R112" i="5"/>
  <c r="Q112" i="5"/>
  <c r="P112" i="5"/>
  <c r="O112" i="5"/>
  <c r="E112" i="5"/>
  <c r="J111" i="5"/>
  <c r="J110" i="5"/>
  <c r="J109" i="5"/>
  <c r="M109" i="5"/>
  <c r="S108" i="5"/>
  <c r="R108" i="5"/>
  <c r="Q108" i="5"/>
  <c r="P108" i="5"/>
  <c r="O108" i="5"/>
  <c r="E108" i="5"/>
  <c r="J107" i="5"/>
  <c r="L107" i="5"/>
  <c r="J106" i="5"/>
  <c r="J105" i="5"/>
  <c r="S104" i="5"/>
  <c r="R104" i="5"/>
  <c r="Q104" i="5"/>
  <c r="P104" i="5"/>
  <c r="O104" i="5"/>
  <c r="E104" i="5"/>
  <c r="J103" i="5"/>
  <c r="M103" i="5"/>
  <c r="J102" i="5"/>
  <c r="M102" i="5"/>
  <c r="J101" i="5"/>
  <c r="S100" i="5"/>
  <c r="R100" i="5"/>
  <c r="R113" i="5"/>
  <c r="Q100" i="5"/>
  <c r="Q113" i="5"/>
  <c r="P100" i="5"/>
  <c r="P113" i="5"/>
  <c r="O100" i="5"/>
  <c r="E100" i="5"/>
  <c r="E113" i="5"/>
  <c r="J99" i="5"/>
  <c r="M99" i="5"/>
  <c r="J98" i="5"/>
  <c r="J97" i="5"/>
  <c r="M97" i="5"/>
  <c r="S94" i="5"/>
  <c r="R94" i="5"/>
  <c r="Q94" i="5"/>
  <c r="P94" i="5"/>
  <c r="O94" i="5"/>
  <c r="E94" i="5"/>
  <c r="J93" i="5"/>
  <c r="J92" i="5"/>
  <c r="M92" i="5"/>
  <c r="J91" i="5"/>
  <c r="M91" i="5"/>
  <c r="S90" i="5"/>
  <c r="R90" i="5"/>
  <c r="Q90" i="5"/>
  <c r="P90" i="5"/>
  <c r="O90" i="5"/>
  <c r="E90" i="5"/>
  <c r="J89" i="5"/>
  <c r="M89" i="5"/>
  <c r="J88" i="5"/>
  <c r="M88" i="5"/>
  <c r="J87" i="5"/>
  <c r="S86" i="5"/>
  <c r="R86" i="5"/>
  <c r="Q86" i="5"/>
  <c r="P86" i="5"/>
  <c r="O86" i="5"/>
  <c r="E86" i="5"/>
  <c r="J85" i="5"/>
  <c r="J84" i="5"/>
  <c r="M84" i="5"/>
  <c r="J83" i="5"/>
  <c r="M83" i="5"/>
  <c r="S82" i="5"/>
  <c r="S95" i="5"/>
  <c r="R82" i="5"/>
  <c r="R95" i="5"/>
  <c r="Q82" i="5"/>
  <c r="P82" i="5"/>
  <c r="O82" i="5"/>
  <c r="E82" i="5"/>
  <c r="J81" i="5"/>
  <c r="M81" i="5"/>
  <c r="J80" i="5"/>
  <c r="L80" i="5"/>
  <c r="J79" i="5"/>
  <c r="M79" i="5"/>
  <c r="S76" i="5"/>
  <c r="R76" i="5"/>
  <c r="Q76" i="5"/>
  <c r="P76" i="5"/>
  <c r="O76" i="5"/>
  <c r="E76" i="5"/>
  <c r="S72" i="5"/>
  <c r="R72" i="5"/>
  <c r="Q72" i="5"/>
  <c r="P72" i="5"/>
  <c r="O72" i="5"/>
  <c r="E72" i="5"/>
  <c r="S68" i="5"/>
  <c r="R68" i="5"/>
  <c r="Q68" i="5"/>
  <c r="P68" i="5"/>
  <c r="O68" i="5"/>
  <c r="E68" i="5"/>
  <c r="J67" i="5"/>
  <c r="J66" i="5"/>
  <c r="M66" i="5"/>
  <c r="J65" i="5"/>
  <c r="M65" i="5"/>
  <c r="S64" i="5"/>
  <c r="R64" i="5"/>
  <c r="Q64" i="5"/>
  <c r="P64" i="5"/>
  <c r="O64" i="5"/>
  <c r="O77" i="5"/>
  <c r="E64" i="5"/>
  <c r="J63" i="5"/>
  <c r="M63" i="5"/>
  <c r="J62" i="5"/>
  <c r="L62" i="5"/>
  <c r="J61" i="5"/>
  <c r="M61" i="5"/>
  <c r="S58" i="5"/>
  <c r="R58" i="5"/>
  <c r="Q58" i="5"/>
  <c r="P58" i="5"/>
  <c r="O58" i="5"/>
  <c r="E58" i="5"/>
  <c r="J57" i="5"/>
  <c r="M57" i="5"/>
  <c r="J56" i="5"/>
  <c r="J55" i="5"/>
  <c r="M55" i="5"/>
  <c r="S54" i="5"/>
  <c r="R54" i="5"/>
  <c r="Q54" i="5"/>
  <c r="P54" i="5"/>
  <c r="O54" i="5"/>
  <c r="E54" i="5"/>
  <c r="J53" i="5"/>
  <c r="J52" i="5"/>
  <c r="M52" i="5"/>
  <c r="J51" i="5"/>
  <c r="M51" i="5"/>
  <c r="S50" i="5"/>
  <c r="R50" i="5"/>
  <c r="Q50" i="5"/>
  <c r="P50" i="5"/>
  <c r="O50" i="5"/>
  <c r="E50" i="5"/>
  <c r="J49" i="5"/>
  <c r="J48" i="5"/>
  <c r="M48" i="5"/>
  <c r="J47" i="5"/>
  <c r="M47" i="5"/>
  <c r="S46" i="5"/>
  <c r="S59" i="5"/>
  <c r="R46" i="5"/>
  <c r="Q46" i="5"/>
  <c r="P46" i="5"/>
  <c r="P59" i="5"/>
  <c r="O46" i="5"/>
  <c r="O59" i="5"/>
  <c r="E46" i="5"/>
  <c r="J45" i="5"/>
  <c r="J44" i="5"/>
  <c r="J43" i="5"/>
  <c r="S40" i="5"/>
  <c r="R40" i="5"/>
  <c r="Q40" i="5"/>
  <c r="P40" i="5"/>
  <c r="O40" i="5"/>
  <c r="E40" i="5"/>
  <c r="J39" i="5"/>
  <c r="J38" i="5"/>
  <c r="M38" i="5"/>
  <c r="J37" i="5"/>
  <c r="M37" i="5"/>
  <c r="S36" i="5"/>
  <c r="R36" i="5"/>
  <c r="Q36" i="5"/>
  <c r="P36" i="5"/>
  <c r="O36" i="5"/>
  <c r="E36" i="5"/>
  <c r="J35" i="5"/>
  <c r="J34" i="5"/>
  <c r="J33" i="5"/>
  <c r="S32" i="5"/>
  <c r="R32" i="5"/>
  <c r="Q32" i="5"/>
  <c r="P32" i="5"/>
  <c r="O32" i="5"/>
  <c r="E32" i="5"/>
  <c r="J31" i="5"/>
  <c r="M31" i="5"/>
  <c r="J30" i="5"/>
  <c r="J29" i="5"/>
  <c r="M29" i="5"/>
  <c r="S28" i="5"/>
  <c r="R28" i="5"/>
  <c r="Q28" i="5"/>
  <c r="P28" i="5"/>
  <c r="P41" i="5"/>
  <c r="O28" i="5"/>
  <c r="E28" i="5"/>
  <c r="J27" i="5"/>
  <c r="J26" i="5"/>
  <c r="J25" i="5"/>
  <c r="M25" i="5"/>
  <c r="S22" i="5"/>
  <c r="R22" i="5"/>
  <c r="Q22" i="5"/>
  <c r="P22" i="5"/>
  <c r="O22" i="5"/>
  <c r="E22" i="5"/>
  <c r="J21" i="5"/>
  <c r="M21" i="5"/>
  <c r="J20" i="5"/>
  <c r="M20" i="5"/>
  <c r="J19" i="5"/>
  <c r="M19" i="5"/>
  <c r="S18" i="5"/>
  <c r="S23" i="5"/>
  <c r="R18" i="5"/>
  <c r="Q18" i="5"/>
  <c r="P18" i="5"/>
  <c r="O18" i="5"/>
  <c r="E18" i="5"/>
  <c r="J17" i="5"/>
  <c r="M17" i="5"/>
  <c r="J16" i="5"/>
  <c r="M16" i="5"/>
  <c r="J15" i="5"/>
  <c r="S14" i="5"/>
  <c r="R14" i="5"/>
  <c r="Q14" i="5"/>
  <c r="P14" i="5"/>
  <c r="O14" i="5"/>
  <c r="E14" i="5"/>
  <c r="J13" i="5"/>
  <c r="M13" i="5"/>
  <c r="J12" i="5"/>
  <c r="J11" i="5"/>
  <c r="M11" i="5"/>
  <c r="S10" i="5"/>
  <c r="R10" i="5"/>
  <c r="Q10" i="5"/>
  <c r="P10" i="5"/>
  <c r="O10" i="5"/>
  <c r="E10" i="5"/>
  <c r="J9" i="5"/>
  <c r="M9" i="5"/>
  <c r="J8" i="5"/>
  <c r="L69" i="5"/>
  <c r="M80" i="5"/>
  <c r="I76" i="5"/>
  <c r="L110" i="19"/>
  <c r="M110" i="19"/>
  <c r="N109" i="19"/>
  <c r="N112" i="19"/>
  <c r="L106" i="19"/>
  <c r="L102" i="19"/>
  <c r="N101" i="19"/>
  <c r="L98" i="19"/>
  <c r="L93" i="19"/>
  <c r="M92" i="19"/>
  <c r="J94" i="19"/>
  <c r="L75" i="19"/>
  <c r="N73" i="19"/>
  <c r="M73" i="19"/>
  <c r="N71" i="19"/>
  <c r="N70" i="19"/>
  <c r="N62" i="19"/>
  <c r="N55" i="19"/>
  <c r="N58" i="19"/>
  <c r="J58" i="19"/>
  <c r="N53" i="19"/>
  <c r="M52" i="19"/>
  <c r="N47" i="19"/>
  <c r="N45" i="19"/>
  <c r="N43" i="19"/>
  <c r="M37" i="19"/>
  <c r="M31" i="19"/>
  <c r="K22" i="19"/>
  <c r="M15" i="19"/>
  <c r="L109" i="19"/>
  <c r="N110" i="19"/>
  <c r="N111" i="19"/>
  <c r="N105" i="19"/>
  <c r="L101" i="19"/>
  <c r="L104" i="19"/>
  <c r="N98" i="19"/>
  <c r="N99" i="19"/>
  <c r="I100" i="19"/>
  <c r="I94" i="19"/>
  <c r="N91" i="19"/>
  <c r="N92" i="19"/>
  <c r="N94" i="19"/>
  <c r="N87" i="19"/>
  <c r="I90" i="19"/>
  <c r="N83" i="19"/>
  <c r="N86" i="19"/>
  <c r="N84" i="19"/>
  <c r="I86" i="19"/>
  <c r="I82" i="19"/>
  <c r="I95" i="19"/>
  <c r="N79" i="19"/>
  <c r="N75" i="19"/>
  <c r="N69" i="19"/>
  <c r="N66" i="19"/>
  <c r="N67" i="19"/>
  <c r="I68" i="19"/>
  <c r="L67" i="19"/>
  <c r="L62" i="19"/>
  <c r="I58" i="19"/>
  <c r="L52" i="19"/>
  <c r="I54" i="19"/>
  <c r="N51" i="19"/>
  <c r="N54" i="19"/>
  <c r="N49" i="19"/>
  <c r="K50" i="19"/>
  <c r="I50" i="19"/>
  <c r="N48" i="19"/>
  <c r="K46" i="19"/>
  <c r="I46" i="19"/>
  <c r="N44" i="19"/>
  <c r="K40" i="19"/>
  <c r="N33" i="19"/>
  <c r="L33" i="19"/>
  <c r="L34" i="19"/>
  <c r="I32" i="19"/>
  <c r="N29" i="19"/>
  <c r="I28" i="19"/>
  <c r="I41" i="19"/>
  <c r="N26" i="19"/>
  <c r="N16" i="19"/>
  <c r="L13" i="19"/>
  <c r="L8" i="19"/>
  <c r="P59" i="19"/>
  <c r="I64" i="19"/>
  <c r="I77" i="19"/>
  <c r="J14" i="19"/>
  <c r="M29" i="19"/>
  <c r="I36" i="19"/>
  <c r="N34" i="19"/>
  <c r="M35" i="19"/>
  <c r="L37" i="19"/>
  <c r="L38" i="19"/>
  <c r="L40" i="19"/>
  <c r="M49" i="19"/>
  <c r="M53" i="19"/>
  <c r="L17" i="19"/>
  <c r="N17" i="19"/>
  <c r="N18" i="19" s="1"/>
  <c r="L11" i="19"/>
  <c r="L14" i="19"/>
  <c r="N11" i="19"/>
  <c r="L12" i="19"/>
  <c r="L19" i="19"/>
  <c r="N19" i="19"/>
  <c r="L20" i="19"/>
  <c r="L25" i="19"/>
  <c r="L26" i="19"/>
  <c r="L31" i="19"/>
  <c r="I40" i="19"/>
  <c r="N38" i="19"/>
  <c r="M39" i="19"/>
  <c r="J40" i="19"/>
  <c r="J50" i="19"/>
  <c r="M51" i="19"/>
  <c r="M54" i="19"/>
  <c r="J54" i="19"/>
  <c r="K58" i="19"/>
  <c r="N56" i="19"/>
  <c r="L56" i="19"/>
  <c r="M57" i="19"/>
  <c r="M70" i="19"/>
  <c r="L70" i="19"/>
  <c r="N63" i="19"/>
  <c r="N65" i="19"/>
  <c r="N68" i="19"/>
  <c r="L65" i="19"/>
  <c r="K68" i="19"/>
  <c r="M66" i="19"/>
  <c r="M98" i="19"/>
  <c r="M100" i="19"/>
  <c r="K100" i="19"/>
  <c r="K113" i="19"/>
  <c r="N103" i="19"/>
  <c r="L15" i="19"/>
  <c r="L18" i="19"/>
  <c r="K54" i="19"/>
  <c r="N61" i="19"/>
  <c r="N64" i="19"/>
  <c r="L61" i="19"/>
  <c r="M62" i="19"/>
  <c r="H68" i="19"/>
  <c r="J72" i="19"/>
  <c r="H82" i="19"/>
  <c r="H95" i="19"/>
  <c r="M81" i="19"/>
  <c r="R95" i="19"/>
  <c r="M83" i="19"/>
  <c r="L83" i="19"/>
  <c r="H90" i="19"/>
  <c r="M89" i="19"/>
  <c r="M91" i="19"/>
  <c r="L91" i="19"/>
  <c r="L94" i="19"/>
  <c r="H100" i="19"/>
  <c r="O113" i="19"/>
  <c r="S113" i="19"/>
  <c r="M102" i="19"/>
  <c r="K104" i="19"/>
  <c r="L105" i="19"/>
  <c r="N107" i="19"/>
  <c r="I112" i="19"/>
  <c r="K108" i="19"/>
  <c r="L63" i="19"/>
  <c r="J68" i="19"/>
  <c r="L71" i="19"/>
  <c r="M74" i="19"/>
  <c r="M79" i="19"/>
  <c r="L79" i="19"/>
  <c r="M87" i="19"/>
  <c r="L87" i="19"/>
  <c r="L97" i="19"/>
  <c r="I104" i="19"/>
  <c r="H108" i="19"/>
  <c r="K112" i="19"/>
  <c r="K72" i="19"/>
  <c r="K76" i="19"/>
  <c r="L69" i="19"/>
  <c r="L73" i="19"/>
  <c r="L99" i="19"/>
  <c r="J100" i="19"/>
  <c r="L103" i="19"/>
  <c r="J104" i="19"/>
  <c r="L107" i="19"/>
  <c r="J108" i="19"/>
  <c r="J113" i="19"/>
  <c r="L111" i="19"/>
  <c r="J112" i="19"/>
  <c r="N109" i="18"/>
  <c r="N107" i="18"/>
  <c r="L106" i="18"/>
  <c r="N105" i="18"/>
  <c r="H108" i="18"/>
  <c r="N103" i="18"/>
  <c r="N101" i="18"/>
  <c r="N104" i="18"/>
  <c r="M98" i="18"/>
  <c r="N97" i="18"/>
  <c r="M93" i="18"/>
  <c r="L93" i="18"/>
  <c r="L91" i="18"/>
  <c r="L94" i="18"/>
  <c r="M91" i="18"/>
  <c r="M88" i="18"/>
  <c r="M85" i="18"/>
  <c r="M83" i="18"/>
  <c r="M86" i="18"/>
  <c r="M71" i="18"/>
  <c r="N70" i="18"/>
  <c r="K72" i="18"/>
  <c r="M69" i="18"/>
  <c r="M72" i="18"/>
  <c r="L67" i="18"/>
  <c r="M66" i="18"/>
  <c r="N63" i="18"/>
  <c r="M55" i="18"/>
  <c r="L55" i="18"/>
  <c r="K54" i="18"/>
  <c r="N48" i="18"/>
  <c r="N39" i="18"/>
  <c r="M39" i="18"/>
  <c r="N35" i="18"/>
  <c r="M33" i="18"/>
  <c r="M30" i="18"/>
  <c r="N16" i="18"/>
  <c r="M13" i="18"/>
  <c r="N12" i="18"/>
  <c r="M9" i="18"/>
  <c r="L109" i="18"/>
  <c r="L105" i="18"/>
  <c r="L103" i="18"/>
  <c r="K104" i="18"/>
  <c r="L97" i="18"/>
  <c r="I94" i="18"/>
  <c r="K94" i="18"/>
  <c r="N87" i="18"/>
  <c r="L85" i="18"/>
  <c r="N71" i="18"/>
  <c r="N69" i="18"/>
  <c r="N72" i="18"/>
  <c r="N67" i="18"/>
  <c r="L65" i="18"/>
  <c r="I68" i="18"/>
  <c r="N61" i="18"/>
  <c r="N64" i="18"/>
  <c r="K50" i="18"/>
  <c r="N37" i="18"/>
  <c r="K36" i="18"/>
  <c r="K28" i="18"/>
  <c r="I22" i="18"/>
  <c r="N20" i="18"/>
  <c r="L12" i="18"/>
  <c r="L13" i="18"/>
  <c r="N8" i="18"/>
  <c r="J22" i="18"/>
  <c r="I18" i="18"/>
  <c r="M15" i="18"/>
  <c r="I14" i="18"/>
  <c r="M12" i="18"/>
  <c r="M11" i="18"/>
  <c r="M14" i="18"/>
  <c r="M7" i="18"/>
  <c r="I10" i="18"/>
  <c r="N9" i="18"/>
  <c r="H10" i="18"/>
  <c r="O23" i="18"/>
  <c r="S23" i="18"/>
  <c r="N11" i="18"/>
  <c r="N14" i="18"/>
  <c r="N17" i="18"/>
  <c r="N19" i="18"/>
  <c r="M20" i="18"/>
  <c r="I28" i="18"/>
  <c r="M27" i="18"/>
  <c r="J28" i="18"/>
  <c r="P41" i="18"/>
  <c r="N74" i="18"/>
  <c r="K82" i="18"/>
  <c r="R113" i="18"/>
  <c r="M101" i="18"/>
  <c r="J104" i="18"/>
  <c r="K10" i="18"/>
  <c r="H14" i="18"/>
  <c r="L11" i="18"/>
  <c r="N13" i="18"/>
  <c r="L15" i="18"/>
  <c r="N15" i="18"/>
  <c r="M16" i="18"/>
  <c r="H22" i="18"/>
  <c r="M25" i="18"/>
  <c r="N30" i="18"/>
  <c r="M31" i="18"/>
  <c r="L33" i="18"/>
  <c r="L34" i="18"/>
  <c r="K40" i="18"/>
  <c r="L39" i="18"/>
  <c r="H46" i="18"/>
  <c r="N49" i="18"/>
  <c r="H50" i="18"/>
  <c r="N57" i="18"/>
  <c r="H58" i="18"/>
  <c r="M62" i="18"/>
  <c r="M65" i="18"/>
  <c r="L71" i="18"/>
  <c r="I72" i="18"/>
  <c r="L73" i="18"/>
  <c r="L76" i="18"/>
  <c r="K90" i="18"/>
  <c r="L92" i="18"/>
  <c r="M97" i="18"/>
  <c r="M100" i="18"/>
  <c r="J100" i="18"/>
  <c r="J113" i="18"/>
  <c r="L99" i="18"/>
  <c r="Q23" i="18"/>
  <c r="H18" i="18"/>
  <c r="R41" i="18"/>
  <c r="I36" i="18"/>
  <c r="N34" i="18"/>
  <c r="J36" i="18"/>
  <c r="L37" i="18"/>
  <c r="L38" i="18"/>
  <c r="L40" i="18"/>
  <c r="L44" i="18"/>
  <c r="L48" i="18"/>
  <c r="L52" i="18"/>
  <c r="L56" i="18"/>
  <c r="J64" i="18"/>
  <c r="L63" i="18"/>
  <c r="L70" i="18"/>
  <c r="J72" i="18"/>
  <c r="J76" i="18"/>
  <c r="N81" i="18"/>
  <c r="L81" i="18"/>
  <c r="S95" i="18"/>
  <c r="M84" i="18"/>
  <c r="J86" i="18"/>
  <c r="J94" i="18"/>
  <c r="L101" i="18"/>
  <c r="M103" i="18"/>
  <c r="M109" i="18"/>
  <c r="J112" i="18"/>
  <c r="L111" i="18"/>
  <c r="J40" i="18"/>
  <c r="N89" i="18"/>
  <c r="L89" i="18"/>
  <c r="M105" i="18"/>
  <c r="J108" i="18"/>
  <c r="N43" i="18"/>
  <c r="N46" i="18"/>
  <c r="L45" i="18"/>
  <c r="N47" i="18"/>
  <c r="N50" i="18"/>
  <c r="L49" i="18"/>
  <c r="N51" i="18"/>
  <c r="L53" i="18"/>
  <c r="L54" i="18"/>
  <c r="L57" i="18"/>
  <c r="L61" i="18"/>
  <c r="L64" i="18"/>
  <c r="K68" i="18"/>
  <c r="M67" i="18"/>
  <c r="L74" i="18"/>
  <c r="L75" i="18"/>
  <c r="H82" i="18"/>
  <c r="H95" i="18"/>
  <c r="M80" i="18"/>
  <c r="Q95" i="18"/>
  <c r="N83" i="18"/>
  <c r="L87" i="18"/>
  <c r="L90" i="18"/>
  <c r="L88" i="18"/>
  <c r="J90" i="18"/>
  <c r="N93" i="18"/>
  <c r="I100" i="18"/>
  <c r="I113" i="18"/>
  <c r="N98" i="18"/>
  <c r="N100" i="18"/>
  <c r="I104" i="18"/>
  <c r="N102" i="18"/>
  <c r="I108" i="18"/>
  <c r="N106" i="18"/>
  <c r="I112" i="18"/>
  <c r="N110" i="18"/>
  <c r="L66" i="18"/>
  <c r="K76" i="18"/>
  <c r="L79" i="18"/>
  <c r="J82" i="18"/>
  <c r="N91" i="18"/>
  <c r="N111" i="17"/>
  <c r="L107" i="17"/>
  <c r="N106" i="17"/>
  <c r="N105" i="17"/>
  <c r="N108" i="17"/>
  <c r="L103" i="17"/>
  <c r="N102" i="17"/>
  <c r="M102" i="17"/>
  <c r="M98" i="17"/>
  <c r="L98" i="17"/>
  <c r="J100" i="17"/>
  <c r="M93" i="17"/>
  <c r="L91" i="17"/>
  <c r="L89" i="17"/>
  <c r="M81" i="17"/>
  <c r="N80" i="17"/>
  <c r="N75" i="17"/>
  <c r="M74" i="17"/>
  <c r="M69" i="17"/>
  <c r="L69" i="17"/>
  <c r="N66" i="17"/>
  <c r="M65" i="17"/>
  <c r="L52" i="17"/>
  <c r="H50" i="17"/>
  <c r="H46" i="17"/>
  <c r="M39" i="17"/>
  <c r="M31" i="17"/>
  <c r="M20" i="17"/>
  <c r="M17" i="17"/>
  <c r="N17" i="17"/>
  <c r="L15" i="17"/>
  <c r="M15" i="17"/>
  <c r="L11" i="17"/>
  <c r="L14" i="17"/>
  <c r="N11" i="17"/>
  <c r="N14" i="17"/>
  <c r="N92" i="17"/>
  <c r="N88" i="17"/>
  <c r="N85" i="17"/>
  <c r="N81" i="17"/>
  <c r="L79" i="17"/>
  <c r="L82" i="17"/>
  <c r="L80" i="17"/>
  <c r="L73" i="17"/>
  <c r="L74" i="17"/>
  <c r="N73" i="17"/>
  <c r="N74" i="17"/>
  <c r="L70" i="17"/>
  <c r="L66" i="17"/>
  <c r="L67" i="17"/>
  <c r="I64" i="17"/>
  <c r="N53" i="17"/>
  <c r="N48" i="17"/>
  <c r="N49" i="17"/>
  <c r="N38" i="17"/>
  <c r="N33" i="17"/>
  <c r="K36" i="17"/>
  <c r="N30" i="17"/>
  <c r="N26" i="17"/>
  <c r="N20" i="17"/>
  <c r="N15" i="17"/>
  <c r="N9" i="17"/>
  <c r="L7" i="17"/>
  <c r="I112" i="17"/>
  <c r="M111" i="17"/>
  <c r="M110" i="17"/>
  <c r="N107" i="17"/>
  <c r="N103" i="17"/>
  <c r="N99" i="17"/>
  <c r="M99" i="17"/>
  <c r="L99" i="17"/>
  <c r="L93" i="17"/>
  <c r="L87" i="17"/>
  <c r="L90" i="17"/>
  <c r="M87" i="17"/>
  <c r="M89" i="17"/>
  <c r="H86" i="17"/>
  <c r="K86" i="17"/>
  <c r="M84" i="17"/>
  <c r="K82" i="17"/>
  <c r="K95" i="17"/>
  <c r="M73" i="17"/>
  <c r="M76" i="17"/>
  <c r="M75" i="17"/>
  <c r="I76" i="17"/>
  <c r="K76" i="17"/>
  <c r="N70" i="17"/>
  <c r="L71" i="17"/>
  <c r="J72" i="17"/>
  <c r="N69" i="17"/>
  <c r="N72" i="17"/>
  <c r="N65" i="17"/>
  <c r="N68" i="17"/>
  <c r="H68" i="17"/>
  <c r="J68" i="17"/>
  <c r="M61" i="17"/>
  <c r="N57" i="17"/>
  <c r="H58" i="17"/>
  <c r="J58" i="17"/>
  <c r="N56" i="17"/>
  <c r="M57" i="17"/>
  <c r="J54" i="17"/>
  <c r="N52" i="17"/>
  <c r="M53" i="17"/>
  <c r="I54" i="17"/>
  <c r="H54" i="17"/>
  <c r="H59" i="17"/>
  <c r="I50" i="17"/>
  <c r="J50" i="17"/>
  <c r="M47" i="17"/>
  <c r="L49" i="17"/>
  <c r="M43" i="17"/>
  <c r="N45" i="17"/>
  <c r="N37" i="17"/>
  <c r="L39" i="17"/>
  <c r="H40" i="17"/>
  <c r="M37" i="17"/>
  <c r="M40" i="17"/>
  <c r="M34" i="17"/>
  <c r="M36" i="17"/>
  <c r="M33" i="17"/>
  <c r="N34" i="17"/>
  <c r="L35" i="17"/>
  <c r="J36" i="17"/>
  <c r="M35" i="17"/>
  <c r="N29" i="17"/>
  <c r="N32" i="17"/>
  <c r="L31" i="17"/>
  <c r="H32" i="17"/>
  <c r="M29" i="17"/>
  <c r="M32" i="17"/>
  <c r="K28" i="17"/>
  <c r="K41" i="17"/>
  <c r="M26" i="17"/>
  <c r="M25" i="17"/>
  <c r="L27" i="17"/>
  <c r="J28" i="17"/>
  <c r="M27" i="17"/>
  <c r="M19" i="17"/>
  <c r="M22" i="17"/>
  <c r="L19" i="17"/>
  <c r="L21" i="17"/>
  <c r="K22" i="17"/>
  <c r="K18" i="17"/>
  <c r="N16" i="17"/>
  <c r="N18" i="17" s="1"/>
  <c r="N12" i="17"/>
  <c r="K14" i="17"/>
  <c r="L12" i="17"/>
  <c r="I10" i="17"/>
  <c r="M8" i="17"/>
  <c r="L9" i="17"/>
  <c r="M9" i="17"/>
  <c r="J10" i="17"/>
  <c r="M7" i="17"/>
  <c r="M10" i="17"/>
  <c r="H10" i="17"/>
  <c r="N7" i="17"/>
  <c r="L13" i="17"/>
  <c r="L17" i="17"/>
  <c r="N19" i="17"/>
  <c r="L26" i="17"/>
  <c r="L30" i="17"/>
  <c r="L34" i="17"/>
  <c r="L38" i="17"/>
  <c r="N43" i="17"/>
  <c r="M44" i="17"/>
  <c r="N47" i="17"/>
  <c r="N50" i="17"/>
  <c r="M48" i="17"/>
  <c r="M50" i="17"/>
  <c r="N51" i="17"/>
  <c r="M52" i="17"/>
  <c r="N55" i="17"/>
  <c r="N58" i="17"/>
  <c r="M56" i="17"/>
  <c r="M58" i="17"/>
  <c r="L61" i="17"/>
  <c r="L64" i="17"/>
  <c r="J64" i="17"/>
  <c r="J77" i="17"/>
  <c r="K68" i="17"/>
  <c r="M66" i="17"/>
  <c r="M68" i="17"/>
  <c r="I68" i="17"/>
  <c r="N71" i="17"/>
  <c r="H72" i="17"/>
  <c r="L75" i="17"/>
  <c r="H82" i="17"/>
  <c r="M79" i="17"/>
  <c r="M82" i="17"/>
  <c r="M80" i="17"/>
  <c r="L81" i="17"/>
  <c r="Q95" i="17"/>
  <c r="N83" i="17"/>
  <c r="M21" i="17"/>
  <c r="L25" i="17"/>
  <c r="L28" i="17"/>
  <c r="N27" i="17"/>
  <c r="L29" i="17"/>
  <c r="N31" i="17"/>
  <c r="L33" i="17"/>
  <c r="N35" i="17"/>
  <c r="L37" i="17"/>
  <c r="L40" i="17"/>
  <c r="N39" i="17"/>
  <c r="N40" i="17"/>
  <c r="L43" i="17"/>
  <c r="K46" i="17"/>
  <c r="K59" i="17"/>
  <c r="L47" i="17"/>
  <c r="K50" i="17"/>
  <c r="L51" i="17"/>
  <c r="L54" i="17"/>
  <c r="K54" i="17"/>
  <c r="L55" i="17"/>
  <c r="K58" i="17"/>
  <c r="L62" i="17"/>
  <c r="L63" i="17"/>
  <c r="P77" i="17"/>
  <c r="L65" i="17"/>
  <c r="K72" i="17"/>
  <c r="M70" i="17"/>
  <c r="M71" i="17"/>
  <c r="M72" i="17"/>
  <c r="I72" i="17"/>
  <c r="H76" i="17"/>
  <c r="N79" i="17"/>
  <c r="N82" i="17"/>
  <c r="L83" i="17"/>
  <c r="L84" i="17"/>
  <c r="J86" i="17"/>
  <c r="N89" i="17"/>
  <c r="H94" i="17"/>
  <c r="M91" i="17"/>
  <c r="M94" i="17"/>
  <c r="M92" i="17"/>
  <c r="M97" i="17"/>
  <c r="M100" i="17"/>
  <c r="R113" i="17"/>
  <c r="L101" i="17"/>
  <c r="M101" i="17"/>
  <c r="H112" i="17"/>
  <c r="N109" i="17"/>
  <c r="H14" i="17"/>
  <c r="H18" i="17"/>
  <c r="H22" i="17"/>
  <c r="I28" i="17"/>
  <c r="I41" i="17"/>
  <c r="I32" i="17"/>
  <c r="I36" i="17"/>
  <c r="I40" i="17"/>
  <c r="J82" i="17"/>
  <c r="N91" i="17"/>
  <c r="N94" i="17"/>
  <c r="K108" i="17"/>
  <c r="I14" i="17"/>
  <c r="I18" i="17"/>
  <c r="K64" i="17"/>
  <c r="J76" i="17"/>
  <c r="L85" i="17"/>
  <c r="L86" i="17"/>
  <c r="N87" i="17"/>
  <c r="N90" i="17"/>
  <c r="L92" i="17"/>
  <c r="L94" i="17"/>
  <c r="J94" i="17"/>
  <c r="L97" i="17"/>
  <c r="L100" i="17"/>
  <c r="K100" i="17"/>
  <c r="N101" i="17"/>
  <c r="N104" i="17"/>
  <c r="L106" i="17"/>
  <c r="L109" i="17"/>
  <c r="M109" i="17"/>
  <c r="M112" i="17"/>
  <c r="M67" i="17"/>
  <c r="L88" i="17"/>
  <c r="J90" i="17"/>
  <c r="N93" i="17"/>
  <c r="I100" i="17"/>
  <c r="N98" i="17"/>
  <c r="I104" i="17"/>
  <c r="I113" i="17"/>
  <c r="L102" i="17"/>
  <c r="L105" i="17"/>
  <c r="L108" i="17"/>
  <c r="M105" i="17"/>
  <c r="J112" i="17"/>
  <c r="L89" i="16"/>
  <c r="M110" i="16"/>
  <c r="M107" i="16"/>
  <c r="M106" i="16"/>
  <c r="N106" i="16"/>
  <c r="N103" i="16"/>
  <c r="M98" i="16"/>
  <c r="N98" i="16"/>
  <c r="N91" i="16"/>
  <c r="M85" i="16"/>
  <c r="N83" i="16"/>
  <c r="N81" i="16"/>
  <c r="N79" i="16"/>
  <c r="N82" i="16"/>
  <c r="M73" i="16"/>
  <c r="N71" i="16"/>
  <c r="M67" i="16"/>
  <c r="M56" i="16"/>
  <c r="N48" i="16"/>
  <c r="N47" i="16"/>
  <c r="L47" i="16"/>
  <c r="H46" i="16"/>
  <c r="N38" i="16"/>
  <c r="L37" i="16"/>
  <c r="N31" i="16"/>
  <c r="M30" i="16"/>
  <c r="H32" i="16"/>
  <c r="M26" i="16"/>
  <c r="H28" i="16"/>
  <c r="H41" i="16"/>
  <c r="L21" i="16"/>
  <c r="L20" i="16"/>
  <c r="M20" i="16"/>
  <c r="M15" i="16"/>
  <c r="M18" i="16"/>
  <c r="M13" i="16"/>
  <c r="L9" i="16"/>
  <c r="L8" i="16"/>
  <c r="N111" i="16"/>
  <c r="K112" i="16"/>
  <c r="L111" i="16"/>
  <c r="I108" i="16"/>
  <c r="L106" i="16"/>
  <c r="N102" i="16"/>
  <c r="N99" i="16"/>
  <c r="L99" i="16"/>
  <c r="I100" i="16"/>
  <c r="I113" i="16"/>
  <c r="N87" i="16"/>
  <c r="N90" i="16"/>
  <c r="I86" i="16"/>
  <c r="N85" i="16"/>
  <c r="L56" i="16"/>
  <c r="I58" i="16"/>
  <c r="N51" i="16"/>
  <c r="N54" i="16"/>
  <c r="N52" i="16"/>
  <c r="L51" i="16"/>
  <c r="L52" i="16"/>
  <c r="N43" i="16"/>
  <c r="N46" i="16"/>
  <c r="N44" i="16"/>
  <c r="N33" i="16"/>
  <c r="N36" i="16"/>
  <c r="L33" i="16"/>
  <c r="L36" i="16"/>
  <c r="N35" i="16"/>
  <c r="L31" i="16"/>
  <c r="I28" i="16"/>
  <c r="I41" i="16"/>
  <c r="N21" i="16"/>
  <c r="N17" i="16"/>
  <c r="L16" i="16"/>
  <c r="L17" i="16"/>
  <c r="N12" i="16"/>
  <c r="N13" i="16"/>
  <c r="L12" i="16"/>
  <c r="L13" i="16"/>
  <c r="N8" i="16"/>
  <c r="N9" i="16"/>
  <c r="N10" i="16"/>
  <c r="I94" i="16"/>
  <c r="M93" i="16"/>
  <c r="N93" i="16"/>
  <c r="H90" i="16"/>
  <c r="N89" i="16"/>
  <c r="M88" i="16"/>
  <c r="M84" i="16"/>
  <c r="L85" i="16"/>
  <c r="M81" i="16"/>
  <c r="N74" i="16"/>
  <c r="I76" i="16"/>
  <c r="H68" i="16"/>
  <c r="M65" i="16"/>
  <c r="M68" i="16"/>
  <c r="N66" i="16"/>
  <c r="I64" i="16"/>
  <c r="M63" i="16"/>
  <c r="M61" i="16"/>
  <c r="M64" i="16"/>
  <c r="N62" i="16"/>
  <c r="N63" i="16"/>
  <c r="N55" i="16"/>
  <c r="M55" i="16"/>
  <c r="K58" i="16"/>
  <c r="H58" i="16"/>
  <c r="L55" i="16"/>
  <c r="K50" i="16"/>
  <c r="L48" i="16"/>
  <c r="N49" i="16"/>
  <c r="L49" i="16"/>
  <c r="I50" i="16"/>
  <c r="M43" i="16"/>
  <c r="L45" i="16"/>
  <c r="N37" i="16"/>
  <c r="N40" i="16"/>
  <c r="M38" i="16"/>
  <c r="N39" i="16"/>
  <c r="J40" i="16"/>
  <c r="M37" i="16"/>
  <c r="M40" i="16"/>
  <c r="M39" i="16"/>
  <c r="H36" i="16"/>
  <c r="L34" i="16"/>
  <c r="L35" i="16"/>
  <c r="N34" i="16"/>
  <c r="I32" i="16"/>
  <c r="M29" i="16"/>
  <c r="N27" i="16"/>
  <c r="N25" i="16"/>
  <c r="N26" i="16"/>
  <c r="J22" i="16"/>
  <c r="M21" i="16"/>
  <c r="J18" i="16"/>
  <c r="J23" i="16"/>
  <c r="N16" i="16"/>
  <c r="M17" i="16"/>
  <c r="I18" i="16"/>
  <c r="M16" i="16"/>
  <c r="I14" i="16"/>
  <c r="H14" i="16"/>
  <c r="M11" i="16"/>
  <c r="M7" i="16"/>
  <c r="I10" i="16"/>
  <c r="H10" i="16"/>
  <c r="M9" i="16"/>
  <c r="H22" i="16"/>
  <c r="J46" i="16"/>
  <c r="N7" i="16"/>
  <c r="M8" i="16"/>
  <c r="N11" i="16"/>
  <c r="N14" i="16"/>
  <c r="M12" i="16"/>
  <c r="N15" i="16"/>
  <c r="N18" i="16"/>
  <c r="N19" i="16"/>
  <c r="L25" i="16"/>
  <c r="K32" i="16"/>
  <c r="K41" i="16"/>
  <c r="M31" i="16"/>
  <c r="M32" i="16"/>
  <c r="L39" i="16"/>
  <c r="J50" i="16"/>
  <c r="N61" i="16"/>
  <c r="N64" i="16"/>
  <c r="L7" i="16"/>
  <c r="K10" i="16"/>
  <c r="K23" i="16"/>
  <c r="L11" i="16"/>
  <c r="L14" i="16"/>
  <c r="K14" i="16"/>
  <c r="L15" i="16"/>
  <c r="L18" i="16"/>
  <c r="K18" i="16"/>
  <c r="L19" i="16"/>
  <c r="K22" i="16"/>
  <c r="M25" i="16"/>
  <c r="L26" i="16"/>
  <c r="L27" i="16"/>
  <c r="L28" i="16"/>
  <c r="L29" i="16"/>
  <c r="L32" i="16"/>
  <c r="J32" i="16"/>
  <c r="K36" i="16"/>
  <c r="M34" i="16"/>
  <c r="M36" i="16"/>
  <c r="M35" i="16"/>
  <c r="I36" i="16"/>
  <c r="H40" i="16"/>
  <c r="L43" i="16"/>
  <c r="M48" i="16"/>
  <c r="M52" i="16"/>
  <c r="M53" i="16"/>
  <c r="L53" i="16"/>
  <c r="M57" i="16"/>
  <c r="L57" i="16"/>
  <c r="H86" i="16"/>
  <c r="L84" i="16"/>
  <c r="N84" i="16"/>
  <c r="N86" i="16"/>
  <c r="L97" i="16"/>
  <c r="N97" i="16"/>
  <c r="N100" i="16"/>
  <c r="K100" i="16"/>
  <c r="L30" i="16"/>
  <c r="J36" i="16"/>
  <c r="K40" i="16"/>
  <c r="I40" i="16"/>
  <c r="L44" i="16"/>
  <c r="L46" i="16"/>
  <c r="M44" i="16"/>
  <c r="M46" i="16"/>
  <c r="J54" i="16"/>
  <c r="M51" i="16"/>
  <c r="M54" i="16"/>
  <c r="N56" i="16"/>
  <c r="H82" i="16"/>
  <c r="L80" i="16"/>
  <c r="N80" i="16"/>
  <c r="H18" i="16"/>
  <c r="M62" i="16"/>
  <c r="L62" i="16"/>
  <c r="M66" i="16"/>
  <c r="L66" i="16"/>
  <c r="M70" i="16"/>
  <c r="L70" i="16"/>
  <c r="M74" i="16"/>
  <c r="L74" i="16"/>
  <c r="L92" i="16"/>
  <c r="N92" i="16"/>
  <c r="Q59" i="16"/>
  <c r="J64" i="16"/>
  <c r="J68" i="16"/>
  <c r="N69" i="16"/>
  <c r="N72" i="16"/>
  <c r="J72" i="16"/>
  <c r="J77" i="16"/>
  <c r="N73" i="16"/>
  <c r="N76" i="16"/>
  <c r="L88" i="16"/>
  <c r="N88" i="16"/>
  <c r="J76" i="16"/>
  <c r="L73" i="16"/>
  <c r="L76" i="16"/>
  <c r="L75" i="16"/>
  <c r="N75" i="16"/>
  <c r="K46" i="16"/>
  <c r="M45" i="16"/>
  <c r="I54" i="16"/>
  <c r="K64" i="16"/>
  <c r="L63" i="16"/>
  <c r="L67" i="16"/>
  <c r="K72" i="16"/>
  <c r="L71" i="16"/>
  <c r="K76" i="16"/>
  <c r="K82" i="16"/>
  <c r="K86" i="16"/>
  <c r="K95" i="16"/>
  <c r="K90" i="16"/>
  <c r="K94" i="16"/>
  <c r="O113" i="16"/>
  <c r="O114" i="16"/>
  <c r="S113" i="16"/>
  <c r="L101" i="16"/>
  <c r="N101" i="16"/>
  <c r="I112" i="16"/>
  <c r="L109" i="16"/>
  <c r="N109" i="16"/>
  <c r="M79" i="16"/>
  <c r="M82" i="16"/>
  <c r="L79" i="16"/>
  <c r="M83" i="16"/>
  <c r="M86" i="16"/>
  <c r="L83" i="16"/>
  <c r="L86" i="16"/>
  <c r="M87" i="16"/>
  <c r="M90" i="16"/>
  <c r="L87" i="16"/>
  <c r="M91" i="16"/>
  <c r="M94" i="16"/>
  <c r="L91" i="16"/>
  <c r="L94" i="16"/>
  <c r="L105" i="16"/>
  <c r="N105" i="16"/>
  <c r="M97" i="16"/>
  <c r="M101" i="16"/>
  <c r="M105" i="16"/>
  <c r="M108" i="16"/>
  <c r="M109" i="16"/>
  <c r="N12" i="20"/>
  <c r="N8" i="20"/>
  <c r="H86" i="20"/>
  <c r="E91" i="20"/>
  <c r="J78" i="20"/>
  <c r="N66" i="20"/>
  <c r="M55" i="20"/>
  <c r="M51" i="20"/>
  <c r="L45" i="20"/>
  <c r="M41" i="20"/>
  <c r="N34" i="20"/>
  <c r="N104" i="20"/>
  <c r="L104" i="20"/>
  <c r="N106" i="20"/>
  <c r="I95" i="20"/>
  <c r="N92" i="20"/>
  <c r="I86" i="20"/>
  <c r="L72" i="20"/>
  <c r="L64" i="20"/>
  <c r="L60" i="20"/>
  <c r="L54" i="20"/>
  <c r="N43" i="20"/>
  <c r="L36" i="20"/>
  <c r="N37" i="20"/>
  <c r="L105" i="20"/>
  <c r="K107" i="20"/>
  <c r="N105" i="20"/>
  <c r="N107" i="20"/>
  <c r="J103" i="20"/>
  <c r="N101" i="20"/>
  <c r="L100" i="20"/>
  <c r="N100" i="20"/>
  <c r="M101" i="20"/>
  <c r="N96" i="20"/>
  <c r="N98" i="20"/>
  <c r="L97" i="20"/>
  <c r="N93" i="20"/>
  <c r="M71" i="20"/>
  <c r="M72" i="20"/>
  <c r="K73" i="20"/>
  <c r="I73" i="20"/>
  <c r="L66" i="20"/>
  <c r="I69" i="20"/>
  <c r="N67" i="20"/>
  <c r="M63" i="20"/>
  <c r="M64" i="20"/>
  <c r="K65" i="20"/>
  <c r="L62" i="20"/>
  <c r="N58" i="20"/>
  <c r="L49" i="20"/>
  <c r="M45" i="20"/>
  <c r="M48" i="20"/>
  <c r="N46" i="20"/>
  <c r="H44" i="20"/>
  <c r="I44" i="20"/>
  <c r="J39" i="20"/>
  <c r="L38" i="20"/>
  <c r="L32" i="20"/>
  <c r="M32" i="20"/>
  <c r="N28" i="20"/>
  <c r="M28" i="20"/>
  <c r="E40" i="20"/>
  <c r="K27" i="20"/>
  <c r="N26" i="20"/>
  <c r="N27" i="20"/>
  <c r="E23" i="20"/>
  <c r="L17" i="20"/>
  <c r="L13" i="20"/>
  <c r="L8" i="20"/>
  <c r="L11" i="20"/>
  <c r="L14" i="20"/>
  <c r="L12" i="20"/>
  <c r="M17" i="20"/>
  <c r="M21" i="20"/>
  <c r="P40" i="20"/>
  <c r="M53" i="20"/>
  <c r="H65" i="20"/>
  <c r="H69" i="20"/>
  <c r="H73" i="20"/>
  <c r="M25" i="20"/>
  <c r="M26" i="20"/>
  <c r="L26" i="20"/>
  <c r="M42" i="20"/>
  <c r="K52" i="20"/>
  <c r="K99" i="20"/>
  <c r="L102" i="20"/>
  <c r="M102" i="20"/>
  <c r="M30" i="20"/>
  <c r="L37" i="20"/>
  <c r="L39" i="20"/>
  <c r="M37" i="20"/>
  <c r="L46" i="20"/>
  <c r="L50" i="20"/>
  <c r="M34" i="20"/>
  <c r="M36" i="20"/>
  <c r="M39" i="20"/>
  <c r="L92" i="20"/>
  <c r="J48" i="20"/>
  <c r="J57" i="20"/>
  <c r="M62" i="20"/>
  <c r="M65" i="20"/>
  <c r="L63" i="20"/>
  <c r="L65" i="20"/>
  <c r="L67" i="20"/>
  <c r="M70" i="20"/>
  <c r="H103" i="20"/>
  <c r="K39" i="20"/>
  <c r="M38" i="20"/>
  <c r="H52" i="20"/>
  <c r="M49" i="20"/>
  <c r="M52" i="20"/>
  <c r="M50" i="20"/>
  <c r="L51" i="20"/>
  <c r="J65" i="20"/>
  <c r="J69" i="20"/>
  <c r="J73" i="20"/>
  <c r="L75" i="20"/>
  <c r="K82" i="20"/>
  <c r="L83" i="20"/>
  <c r="K86" i="20"/>
  <c r="L87" i="20"/>
  <c r="L93" i="20"/>
  <c r="L94" i="20"/>
  <c r="L95" i="20"/>
  <c r="M97" i="20"/>
  <c r="L98" i="20"/>
  <c r="I107" i="20"/>
  <c r="N45" i="20"/>
  <c r="N48" i="20"/>
  <c r="J52" i="20"/>
  <c r="L106" i="20"/>
  <c r="L88" i="5"/>
  <c r="L84" i="5"/>
  <c r="L109" i="5"/>
  <c r="K104" i="5"/>
  <c r="L91" i="5"/>
  <c r="K90" i="5"/>
  <c r="L87" i="5"/>
  <c r="L103" i="5"/>
  <c r="L99" i="5"/>
  <c r="J94" i="5"/>
  <c r="L89" i="5"/>
  <c r="N83" i="5"/>
  <c r="N86" i="5"/>
  <c r="L81" i="5"/>
  <c r="L83" i="5"/>
  <c r="L73" i="5"/>
  <c r="L52" i="5"/>
  <c r="L51" i="5"/>
  <c r="L54" i="5"/>
  <c r="J50" i="5"/>
  <c r="L38" i="5"/>
  <c r="L31" i="5"/>
  <c r="J28" i="5"/>
  <c r="K50" i="5"/>
  <c r="L47" i="5"/>
  <c r="L25" i="5"/>
  <c r="L16" i="5"/>
  <c r="L17" i="5"/>
  <c r="N72" i="19"/>
  <c r="L108" i="19"/>
  <c r="L64" i="19"/>
  <c r="I59" i="19"/>
  <c r="N50" i="19"/>
  <c r="L72" i="19"/>
  <c r="N112" i="18"/>
  <c r="N108" i="18"/>
  <c r="L58" i="18"/>
  <c r="N36" i="18"/>
  <c r="L14" i="18"/>
  <c r="N40" i="18"/>
  <c r="M68" i="18"/>
  <c r="L76" i="17"/>
  <c r="L32" i="17"/>
  <c r="M28" i="17"/>
  <c r="K77" i="17"/>
  <c r="L22" i="16"/>
  <c r="M10" i="16"/>
  <c r="N75" i="5"/>
  <c r="N82" i="5"/>
  <c r="N69" i="5"/>
  <c r="K76" i="5"/>
  <c r="M90" i="18"/>
  <c r="K77" i="18"/>
  <c r="L69" i="18"/>
  <c r="L72" i="18"/>
  <c r="M8" i="18"/>
  <c r="M10" i="18"/>
  <c r="M23" i="18" s="1"/>
  <c r="M115" i="18" s="1"/>
  <c r="M83" i="17"/>
  <c r="L72" i="16"/>
  <c r="N32" i="16"/>
  <c r="L68" i="20"/>
  <c r="L76" i="20"/>
  <c r="L88" i="20"/>
  <c r="M47" i="20"/>
  <c r="L79" i="20"/>
  <c r="M89" i="20"/>
  <c r="K10" i="20"/>
  <c r="N38" i="20"/>
  <c r="N54" i="20"/>
  <c r="I22" i="20"/>
  <c r="P23" i="20"/>
  <c r="P24" i="16"/>
  <c r="P24" i="17"/>
  <c r="L28" i="20"/>
  <c r="G57" i="20"/>
  <c r="M76" i="20"/>
  <c r="M77" i="20"/>
  <c r="I82" i="20"/>
  <c r="N85" i="20"/>
  <c r="N86" i="20"/>
  <c r="M87" i="20"/>
  <c r="M90" i="20"/>
  <c r="I14" i="20"/>
  <c r="I23" i="20"/>
  <c r="N30" i="20"/>
  <c r="N79" i="20"/>
  <c r="R40" i="20"/>
  <c r="N47" i="20"/>
  <c r="E74" i="20"/>
  <c r="G108" i="20"/>
  <c r="R108" i="20"/>
  <c r="H35" i="20"/>
  <c r="N80" i="20"/>
  <c r="N82" i="20"/>
  <c r="M81" i="20"/>
  <c r="M84" i="20"/>
  <c r="M88" i="20"/>
  <c r="L89" i="20"/>
  <c r="L90" i="20"/>
  <c r="F40" i="20"/>
  <c r="N32" i="20"/>
  <c r="N35" i="20"/>
  <c r="Q57" i="20"/>
  <c r="E108" i="20"/>
  <c r="P108" i="20"/>
  <c r="M8" i="20"/>
  <c r="H14" i="20"/>
  <c r="M13" i="20"/>
  <c r="H22" i="20"/>
  <c r="K14" i="20"/>
  <c r="I52" i="20"/>
  <c r="N49" i="20"/>
  <c r="N52" i="20"/>
  <c r="L85" i="20"/>
  <c r="L86" i="20"/>
  <c r="J86" i="20"/>
  <c r="M85" i="20"/>
  <c r="N102" i="20"/>
  <c r="I103" i="20"/>
  <c r="M104" i="20"/>
  <c r="M16" i="20"/>
  <c r="M18" i="20"/>
  <c r="L16" i="20"/>
  <c r="L25" i="20"/>
  <c r="Q40" i="20"/>
  <c r="I39" i="20"/>
  <c r="N36" i="20"/>
  <c r="N39" i="20"/>
  <c r="K48" i="20"/>
  <c r="L47" i="20"/>
  <c r="L48" i="20"/>
  <c r="K61" i="20"/>
  <c r="L58" i="20"/>
  <c r="N68" i="20"/>
  <c r="N69" i="20"/>
  <c r="K69" i="20"/>
  <c r="K74" i="20"/>
  <c r="L70" i="20"/>
  <c r="N70" i="20"/>
  <c r="N71" i="20"/>
  <c r="N73" i="20"/>
  <c r="L71" i="20"/>
  <c r="M75" i="20"/>
  <c r="M78" i="20"/>
  <c r="Q91" i="20"/>
  <c r="J95" i="20"/>
  <c r="J108" i="20"/>
  <c r="M92" i="20"/>
  <c r="M95" i="20"/>
  <c r="F108" i="20"/>
  <c r="N97" i="20"/>
  <c r="N99" i="20"/>
  <c r="I99" i="20"/>
  <c r="I108" i="20"/>
  <c r="H10" i="20"/>
  <c r="H23" i="20"/>
  <c r="H24" i="16"/>
  <c r="M29" i="20"/>
  <c r="M31" i="20"/>
  <c r="H31" i="20"/>
  <c r="N81" i="20"/>
  <c r="N41" i="20"/>
  <c r="K44" i="20"/>
  <c r="K57" i="20"/>
  <c r="L41" i="20"/>
  <c r="N42" i="20"/>
  <c r="N44" i="20"/>
  <c r="L42" i="20"/>
  <c r="K56" i="20"/>
  <c r="N53" i="20"/>
  <c r="J61" i="20"/>
  <c r="J74" i="20"/>
  <c r="I35" i="20"/>
  <c r="I31" i="20"/>
  <c r="L9" i="20"/>
  <c r="M9" i="20"/>
  <c r="M10" i="20"/>
  <c r="M20" i="20"/>
  <c r="L20" i="20"/>
  <c r="M24" i="20"/>
  <c r="M27" i="20"/>
  <c r="L24" i="20"/>
  <c r="L27" i="20"/>
  <c r="J27" i="20"/>
  <c r="L33" i="20"/>
  <c r="J35" i="20"/>
  <c r="M33" i="20"/>
  <c r="M35" i="20"/>
  <c r="F57" i="20"/>
  <c r="H48" i="20"/>
  <c r="M46" i="20"/>
  <c r="I65" i="20"/>
  <c r="N62" i="20"/>
  <c r="N65" i="20"/>
  <c r="K78" i="20"/>
  <c r="K91" i="20"/>
  <c r="N75" i="20"/>
  <c r="N77" i="20"/>
  <c r="L77" i="20"/>
  <c r="L78" i="20"/>
  <c r="M79" i="20"/>
  <c r="L80" i="20"/>
  <c r="M80" i="20"/>
  <c r="M82" i="20"/>
  <c r="J82" i="20"/>
  <c r="J91" i="20"/>
  <c r="M96" i="20"/>
  <c r="M99" i="20"/>
  <c r="J99" i="20"/>
  <c r="L96" i="20"/>
  <c r="L99" i="20"/>
  <c r="J10" i="20"/>
  <c r="J22" i="20"/>
  <c r="L19" i="20"/>
  <c r="M19" i="20"/>
  <c r="M22" i="20"/>
  <c r="K31" i="20"/>
  <c r="K40" i="20"/>
  <c r="L29" i="20"/>
  <c r="N29" i="20"/>
  <c r="L55" i="20"/>
  <c r="N55" i="20"/>
  <c r="L53" i="20"/>
  <c r="L56" i="20"/>
  <c r="J18" i="20"/>
  <c r="M15" i="20"/>
  <c r="L15" i="20"/>
  <c r="L18" i="20"/>
  <c r="L43" i="20"/>
  <c r="L44" i="20"/>
  <c r="J44" i="20"/>
  <c r="M43" i="20"/>
  <c r="H95" i="20"/>
  <c r="H108" i="20"/>
  <c r="K95" i="20"/>
  <c r="N94" i="20"/>
  <c r="N95" i="20"/>
  <c r="J107" i="20"/>
  <c r="M105" i="20"/>
  <c r="M107" i="20"/>
  <c r="G23" i="20"/>
  <c r="N76" i="20"/>
  <c r="N78" i="20"/>
  <c r="N87" i="20"/>
  <c r="N15" i="20"/>
  <c r="N19" i="20"/>
  <c r="N22" i="20"/>
  <c r="N7" i="20"/>
  <c r="J90" i="20"/>
  <c r="M35" i="5"/>
  <c r="L35" i="5"/>
  <c r="M53" i="5"/>
  <c r="L53" i="5"/>
  <c r="N9" i="5"/>
  <c r="L92" i="5"/>
  <c r="L94" i="5"/>
  <c r="K94" i="5"/>
  <c r="J72" i="5"/>
  <c r="M70" i="5"/>
  <c r="M72" i="5" s="1"/>
  <c r="M77" i="5" s="1"/>
  <c r="M78" i="5" s="1"/>
  <c r="L70" i="5"/>
  <c r="L79" i="5"/>
  <c r="L82" i="5"/>
  <c r="N92" i="5"/>
  <c r="N94" i="5"/>
  <c r="N95" i="5"/>
  <c r="J22" i="5"/>
  <c r="L15" i="5"/>
  <c r="L18" i="5"/>
  <c r="M15" i="5"/>
  <c r="M18" i="5" s="1"/>
  <c r="J18" i="5"/>
  <c r="M27" i="5"/>
  <c r="L49" i="5"/>
  <c r="M49" i="5"/>
  <c r="M62" i="5"/>
  <c r="M64" i="5"/>
  <c r="M93" i="5"/>
  <c r="M94" i="5"/>
  <c r="L93" i="5"/>
  <c r="O113" i="5"/>
  <c r="N35" i="5"/>
  <c r="L19" i="5"/>
  <c r="J82" i="5"/>
  <c r="J95" i="5"/>
  <c r="M12" i="5"/>
  <c r="L12" i="5"/>
  <c r="Q23" i="5"/>
  <c r="M56" i="5"/>
  <c r="L56" i="5"/>
  <c r="J58" i="5"/>
  <c r="L67" i="5"/>
  <c r="J68" i="5"/>
  <c r="M67" i="5"/>
  <c r="M68" i="5"/>
  <c r="L85" i="5"/>
  <c r="L86" i="5"/>
  <c r="L95" i="5"/>
  <c r="M85" i="5"/>
  <c r="J86" i="5"/>
  <c r="S113" i="5"/>
  <c r="M105" i="5"/>
  <c r="L105" i="5"/>
  <c r="K68" i="5"/>
  <c r="N65" i="5"/>
  <c r="L65" i="5"/>
  <c r="N70" i="5"/>
  <c r="N72" i="5" s="1"/>
  <c r="K72" i="5"/>
  <c r="H28" i="5"/>
  <c r="I100" i="5"/>
  <c r="N97" i="5"/>
  <c r="N100" i="5"/>
  <c r="N102" i="5"/>
  <c r="N104" i="5"/>
  <c r="L102" i="5"/>
  <c r="M87" i="5"/>
  <c r="M90" i="5"/>
  <c r="J90" i="5"/>
  <c r="L98" i="5"/>
  <c r="M98" i="5"/>
  <c r="J100" i="5"/>
  <c r="M111" i="5"/>
  <c r="J112" i="5"/>
  <c r="L111" i="5"/>
  <c r="N110" i="5"/>
  <c r="K112" i="5"/>
  <c r="L110" i="5"/>
  <c r="K22" i="5"/>
  <c r="L9" i="5"/>
  <c r="L26" i="5"/>
  <c r="L28" i="5"/>
  <c r="K82" i="5"/>
  <c r="K95" i="5"/>
  <c r="M39" i="5"/>
  <c r="L39" i="5"/>
  <c r="M45" i="5"/>
  <c r="L45" i="5"/>
  <c r="R59" i="5"/>
  <c r="P77" i="5"/>
  <c r="S77" i="5"/>
  <c r="J104" i="5"/>
  <c r="L101" i="5"/>
  <c r="L104" i="5"/>
  <c r="M101" i="5"/>
  <c r="M104" i="5"/>
  <c r="N30" i="5"/>
  <c r="K32" i="5"/>
  <c r="L61" i="5"/>
  <c r="K64" i="5"/>
  <c r="K77" i="5"/>
  <c r="N43" i="5"/>
  <c r="N53" i="5"/>
  <c r="N54" i="5"/>
  <c r="N98" i="5"/>
  <c r="K100" i="5"/>
  <c r="M74" i="5"/>
  <c r="M76" i="5"/>
  <c r="L74" i="5"/>
  <c r="L76" i="5"/>
  <c r="J76" i="5"/>
  <c r="J77" i="5"/>
  <c r="L27" i="5"/>
  <c r="L33" i="5"/>
  <c r="J54" i="5"/>
  <c r="J64" i="5"/>
  <c r="L20" i="5"/>
  <c r="L22" i="5"/>
  <c r="L73" i="20"/>
  <c r="N98" i="21"/>
  <c r="L66" i="21"/>
  <c r="L62" i="21"/>
  <c r="L34" i="21"/>
  <c r="L26" i="21"/>
  <c r="N26" i="21"/>
  <c r="L109" i="21"/>
  <c r="M109" i="21"/>
  <c r="M112" i="21"/>
  <c r="M110" i="21"/>
  <c r="K108" i="21"/>
  <c r="L106" i="21"/>
  <c r="M105" i="21"/>
  <c r="M108" i="21"/>
  <c r="M107" i="21"/>
  <c r="N102" i="21"/>
  <c r="L103" i="21"/>
  <c r="N103" i="21"/>
  <c r="M102" i="21"/>
  <c r="I104" i="21"/>
  <c r="I113" i="21" s="1"/>
  <c r="N97" i="21"/>
  <c r="N100" i="21"/>
  <c r="L98" i="21"/>
  <c r="H100" i="21"/>
  <c r="M97" i="21"/>
  <c r="M100" i="21"/>
  <c r="H94" i="21"/>
  <c r="M91" i="21"/>
  <c r="J90" i="21"/>
  <c r="N88" i="21"/>
  <c r="M89" i="21"/>
  <c r="L84" i="21"/>
  <c r="H86" i="21"/>
  <c r="H95" i="21" s="1"/>
  <c r="H96" i="21" s="1"/>
  <c r="H96" i="22" s="1"/>
  <c r="H96" i="26" s="1"/>
  <c r="H100" i="27" s="1"/>
  <c r="H100" i="29" s="1"/>
  <c r="M83" i="21"/>
  <c r="I82" i="21"/>
  <c r="L80" i="21"/>
  <c r="L81" i="21"/>
  <c r="K82" i="21"/>
  <c r="M73" i="21"/>
  <c r="E77" i="21"/>
  <c r="M71" i="21"/>
  <c r="L67" i="21"/>
  <c r="M65" i="21"/>
  <c r="M61" i="21"/>
  <c r="N63" i="21"/>
  <c r="M62" i="21"/>
  <c r="M63" i="21"/>
  <c r="M57" i="21"/>
  <c r="L51" i="21"/>
  <c r="K54" i="21"/>
  <c r="M51" i="21"/>
  <c r="M54" i="21"/>
  <c r="N48" i="21"/>
  <c r="I46" i="21"/>
  <c r="I59" i="21" s="1"/>
  <c r="L45" i="21"/>
  <c r="M43" i="21"/>
  <c r="L35" i="21"/>
  <c r="M33" i="21"/>
  <c r="M36" i="21"/>
  <c r="N30" i="21"/>
  <c r="J32" i="21"/>
  <c r="M30" i="21"/>
  <c r="M32" i="21"/>
  <c r="I28" i="21"/>
  <c r="M25" i="21"/>
  <c r="M19" i="21"/>
  <c r="M22" i="21" s="1"/>
  <c r="L20" i="21"/>
  <c r="L21" i="21"/>
  <c r="M15" i="21"/>
  <c r="M18" i="21" s="1"/>
  <c r="L16" i="21"/>
  <c r="L17" i="21"/>
  <c r="M7" i="21"/>
  <c r="M10" i="21"/>
  <c r="L8" i="21"/>
  <c r="L9" i="21"/>
  <c r="L7" i="21"/>
  <c r="L10" i="21"/>
  <c r="N9" i="21"/>
  <c r="N10" i="21"/>
  <c r="N13" i="21"/>
  <c r="L15" i="21"/>
  <c r="N17" i="21"/>
  <c r="N18" i="21"/>
  <c r="L19" i="21"/>
  <c r="L22" i="21"/>
  <c r="N21" i="21"/>
  <c r="N22" i="21" s="1"/>
  <c r="L25" i="21"/>
  <c r="L28" i="21"/>
  <c r="M26" i="21"/>
  <c r="N27" i="21"/>
  <c r="N29" i="21"/>
  <c r="N32" i="21"/>
  <c r="L31" i="21"/>
  <c r="H32" i="21"/>
  <c r="L33" i="21"/>
  <c r="L36" i="21"/>
  <c r="M34" i="21"/>
  <c r="N35" i="21"/>
  <c r="N36" i="21" s="1"/>
  <c r="L37" i="21"/>
  <c r="L40" i="21"/>
  <c r="N39" i="21"/>
  <c r="N40" i="21"/>
  <c r="L43" i="21"/>
  <c r="M44" i="21"/>
  <c r="M46" i="21"/>
  <c r="N45" i="21"/>
  <c r="R59" i="21"/>
  <c r="N47" i="21"/>
  <c r="N50" i="21"/>
  <c r="M49" i="21"/>
  <c r="L53" i="21"/>
  <c r="K10" i="21"/>
  <c r="K23" i="21"/>
  <c r="K14" i="21"/>
  <c r="K18" i="21"/>
  <c r="K22" i="21"/>
  <c r="K28" i="21"/>
  <c r="I32" i="21"/>
  <c r="K36" i="21"/>
  <c r="K46" i="21"/>
  <c r="J50" i="21"/>
  <c r="N25" i="21"/>
  <c r="N28" i="21"/>
  <c r="H28" i="21"/>
  <c r="L29" i="21"/>
  <c r="L32" i="21"/>
  <c r="N33" i="21"/>
  <c r="H36" i="21"/>
  <c r="N43" i="21"/>
  <c r="H46" i="21"/>
  <c r="L47" i="21"/>
  <c r="L52" i="21"/>
  <c r="J58" i="21"/>
  <c r="M47" i="21"/>
  <c r="N52" i="21"/>
  <c r="L55" i="21"/>
  <c r="N55" i="21"/>
  <c r="N58" i="21" s="1"/>
  <c r="K58" i="21"/>
  <c r="N61" i="21"/>
  <c r="L65" i="21"/>
  <c r="L68" i="21"/>
  <c r="M66" i="21"/>
  <c r="M68" i="21"/>
  <c r="N69" i="21"/>
  <c r="M70" i="21"/>
  <c r="M72" i="21"/>
  <c r="N73" i="21"/>
  <c r="M74" i="21"/>
  <c r="M76" i="21"/>
  <c r="M77" i="21" s="1"/>
  <c r="N79" i="21"/>
  <c r="N82" i="21"/>
  <c r="L83" i="21"/>
  <c r="M84" i="21"/>
  <c r="N86" i="21"/>
  <c r="N87" i="21"/>
  <c r="N90" i="21"/>
  <c r="L91" i="21"/>
  <c r="M92" i="21"/>
  <c r="M94" i="21"/>
  <c r="N93" i="21"/>
  <c r="L97" i="21"/>
  <c r="M98" i="21"/>
  <c r="N99" i="21"/>
  <c r="N101" i="21"/>
  <c r="N104" i="21" s="1"/>
  <c r="N113" i="21" s="1"/>
  <c r="L105" i="21"/>
  <c r="L108" i="21"/>
  <c r="M106" i="21"/>
  <c r="N107" i="21"/>
  <c r="N109" i="21"/>
  <c r="N112" i="21"/>
  <c r="J112" i="21"/>
  <c r="K86" i="21"/>
  <c r="K94" i="21"/>
  <c r="K100" i="21"/>
  <c r="K112" i="21"/>
  <c r="L61" i="21"/>
  <c r="L64" i="21"/>
  <c r="N65" i="21"/>
  <c r="N68" i="21"/>
  <c r="L69" i="21"/>
  <c r="J72" i="21"/>
  <c r="L73" i="21"/>
  <c r="L79" i="21"/>
  <c r="L87" i="21"/>
  <c r="L101" i="21"/>
  <c r="J104" i="21"/>
  <c r="N105" i="21"/>
  <c r="N108" i="21"/>
  <c r="L111" i="21"/>
  <c r="H104" i="21"/>
  <c r="H113" i="21" s="1"/>
  <c r="J82" i="21"/>
  <c r="L11" i="21"/>
  <c r="L12" i="21"/>
  <c r="M11" i="21"/>
  <c r="M14" i="21"/>
  <c r="M13" i="21"/>
  <c r="N104" i="16"/>
  <c r="L54" i="16"/>
  <c r="M22" i="16"/>
  <c r="S60" i="16"/>
  <c r="S78" i="16"/>
  <c r="S78" i="17"/>
  <c r="S78" i="18"/>
  <c r="S78" i="19"/>
  <c r="S78" i="5"/>
  <c r="S78" i="21"/>
  <c r="S78" i="22"/>
  <c r="Q60" i="16"/>
  <c r="L112" i="18"/>
  <c r="L34" i="5"/>
  <c r="L21" i="5"/>
  <c r="L55" i="5"/>
  <c r="L63" i="5"/>
  <c r="L64" i="5"/>
  <c r="L13" i="5"/>
  <c r="E41" i="5"/>
  <c r="M43" i="5"/>
  <c r="M46" i="5"/>
  <c r="E59" i="5"/>
  <c r="E77" i="5"/>
  <c r="E95" i="5"/>
  <c r="K36" i="5"/>
  <c r="K54" i="5"/>
  <c r="I64" i="5"/>
  <c r="E41" i="16"/>
  <c r="E42" i="16"/>
  <c r="E42" i="17"/>
  <c r="M102" i="16"/>
  <c r="E113" i="16"/>
  <c r="E114" i="16"/>
  <c r="E114" i="17"/>
  <c r="E114" i="18"/>
  <c r="E41" i="17"/>
  <c r="E95" i="17"/>
  <c r="K18" i="18"/>
  <c r="J77" i="18"/>
  <c r="S96" i="16"/>
  <c r="S96" i="17"/>
  <c r="S96" i="18"/>
  <c r="E77" i="16"/>
  <c r="E78" i="16"/>
  <c r="E78" i="17"/>
  <c r="L86" i="18"/>
  <c r="L48" i="19"/>
  <c r="L50" i="19"/>
  <c r="M84" i="19"/>
  <c r="L89" i="19"/>
  <c r="M111" i="19"/>
  <c r="M112" i="19"/>
  <c r="E59" i="18"/>
  <c r="E113" i="18"/>
  <c r="M110" i="18"/>
  <c r="M112" i="18"/>
  <c r="E41" i="19"/>
  <c r="E59" i="19"/>
  <c r="E77" i="19"/>
  <c r="L80" i="19"/>
  <c r="J40" i="21"/>
  <c r="L39" i="21"/>
  <c r="M99" i="21"/>
  <c r="L70" i="21"/>
  <c r="J18" i="21"/>
  <c r="L57" i="21"/>
  <c r="E23" i="21"/>
  <c r="J22" i="21"/>
  <c r="L75" i="21"/>
  <c r="L56" i="21"/>
  <c r="L58" i="21"/>
  <c r="J76" i="21"/>
  <c r="K40" i="21"/>
  <c r="L38" i="21"/>
  <c r="M86" i="20"/>
  <c r="H41" i="17"/>
  <c r="L90" i="5"/>
  <c r="M58" i="16"/>
  <c r="N28" i="17"/>
  <c r="J108" i="5"/>
  <c r="J113" i="5"/>
  <c r="L57" i="5"/>
  <c r="L58" i="5"/>
  <c r="L97" i="5"/>
  <c r="L100" i="5"/>
  <c r="L71" i="5"/>
  <c r="L72" i="5"/>
  <c r="M107" i="5"/>
  <c r="N7" i="5"/>
  <c r="N10" i="5"/>
  <c r="K18" i="5"/>
  <c r="I108" i="5"/>
  <c r="O59" i="17"/>
  <c r="Q59" i="17"/>
  <c r="Q60" i="17"/>
  <c r="Q60" i="18"/>
  <c r="S59" i="17"/>
  <c r="S60" i="17"/>
  <c r="M51" i="17"/>
  <c r="M54" i="17"/>
  <c r="R77" i="17"/>
  <c r="M85" i="17"/>
  <c r="H100" i="17"/>
  <c r="H113" i="17"/>
  <c r="M107" i="17"/>
  <c r="M108" i="17"/>
  <c r="J10" i="18"/>
  <c r="E23" i="18"/>
  <c r="O41" i="18"/>
  <c r="M37" i="18"/>
  <c r="I50" i="18"/>
  <c r="N92" i="18"/>
  <c r="N94" i="18"/>
  <c r="K100" i="18"/>
  <c r="K113" i="18"/>
  <c r="S113" i="18"/>
  <c r="M106" i="18"/>
  <c r="M108" i="18"/>
  <c r="P23" i="19"/>
  <c r="O41" i="19"/>
  <c r="Q41" i="19"/>
  <c r="H50" i="19"/>
  <c r="M75" i="19"/>
  <c r="M76" i="19"/>
  <c r="J86" i="19"/>
  <c r="J95" i="19"/>
  <c r="M85" i="19"/>
  <c r="Q113" i="19"/>
  <c r="M107" i="19"/>
  <c r="R41" i="21"/>
  <c r="M29" i="21"/>
  <c r="O113" i="21"/>
  <c r="Q113" i="21"/>
  <c r="S113" i="21"/>
  <c r="N84" i="17"/>
  <c r="N86" i="17"/>
  <c r="N100" i="17"/>
  <c r="L43" i="18"/>
  <c r="L46" i="18"/>
  <c r="J46" i="18"/>
  <c r="M43" i="18"/>
  <c r="M44" i="18"/>
  <c r="M45" i="18"/>
  <c r="L47" i="18"/>
  <c r="L50" i="18"/>
  <c r="M47" i="18"/>
  <c r="M57" i="18"/>
  <c r="M58" i="18"/>
  <c r="N73" i="18"/>
  <c r="N76" i="18"/>
  <c r="M25" i="19"/>
  <c r="L44" i="19"/>
  <c r="M44" i="19"/>
  <c r="M69" i="19"/>
  <c r="N74" i="19"/>
  <c r="N76" i="19"/>
  <c r="N97" i="19"/>
  <c r="N100" i="19"/>
  <c r="M101" i="19"/>
  <c r="M104" i="19"/>
  <c r="N66" i="21"/>
  <c r="K68" i="21"/>
  <c r="M105" i="19"/>
  <c r="M108" i="19"/>
  <c r="O59" i="21"/>
  <c r="Q59" i="21"/>
  <c r="L49" i="21"/>
  <c r="M82" i="21"/>
  <c r="O95" i="21"/>
  <c r="Q95" i="21"/>
  <c r="S95" i="21"/>
  <c r="E113" i="21"/>
  <c r="P113" i="21"/>
  <c r="R113" i="21"/>
  <c r="M101" i="21"/>
  <c r="M104" i="21" s="1"/>
  <c r="M113" i="21" s="1"/>
  <c r="N76" i="21"/>
  <c r="N92" i="21"/>
  <c r="N94" i="21"/>
  <c r="K90" i="21"/>
  <c r="K95" i="21"/>
  <c r="H113" i="19"/>
  <c r="M50" i="19"/>
  <c r="M68" i="19"/>
  <c r="M16" i="19"/>
  <c r="M18" i="19"/>
  <c r="M80" i="19"/>
  <c r="M82" i="19"/>
  <c r="L81" i="19"/>
  <c r="L82" i="19"/>
  <c r="E95" i="19"/>
  <c r="N89" i="19"/>
  <c r="N90" i="19"/>
  <c r="P113" i="19"/>
  <c r="L27" i="21"/>
  <c r="M27" i="21"/>
  <c r="M28" i="21"/>
  <c r="Q41" i="21"/>
  <c r="L44" i="21"/>
  <c r="S59" i="21"/>
  <c r="S77" i="21"/>
  <c r="M88" i="21"/>
  <c r="M90" i="21"/>
  <c r="L110" i="21"/>
  <c r="L112" i="21"/>
  <c r="M71" i="19"/>
  <c r="M72" i="19"/>
  <c r="N81" i="19"/>
  <c r="N82" i="19"/>
  <c r="N95" i="19"/>
  <c r="M93" i="19"/>
  <c r="M94" i="19"/>
  <c r="M106" i="19"/>
  <c r="K94" i="22"/>
  <c r="N87" i="22"/>
  <c r="K90" i="22"/>
  <c r="N83" i="22"/>
  <c r="L85" i="22"/>
  <c r="K86" i="22"/>
  <c r="N79" i="22"/>
  <c r="K82" i="22"/>
  <c r="K95" i="22"/>
  <c r="N105" i="22"/>
  <c r="N108" i="22"/>
  <c r="L105" i="22"/>
  <c r="M106" i="22"/>
  <c r="M108" i="22"/>
  <c r="N101" i="22"/>
  <c r="M101" i="22"/>
  <c r="L102" i="22"/>
  <c r="L98" i="22"/>
  <c r="M97" i="22"/>
  <c r="M100" i="22" s="1"/>
  <c r="L99" i="22"/>
  <c r="E95" i="22"/>
  <c r="I95" i="22"/>
  <c r="H95" i="22"/>
  <c r="H77" i="22"/>
  <c r="L74" i="22"/>
  <c r="E77" i="22"/>
  <c r="L75" i="22"/>
  <c r="M74" i="22"/>
  <c r="M76" i="22" s="1"/>
  <c r="L71" i="22"/>
  <c r="L66" i="22"/>
  <c r="L67" i="22"/>
  <c r="K68" i="22"/>
  <c r="L63" i="22"/>
  <c r="M46" i="22"/>
  <c r="L56" i="22"/>
  <c r="L52" i="22"/>
  <c r="M51" i="22"/>
  <c r="L48" i="22"/>
  <c r="N37" i="22"/>
  <c r="N40" i="22"/>
  <c r="M39" i="22"/>
  <c r="N33" i="22"/>
  <c r="N36" i="22"/>
  <c r="M35" i="22"/>
  <c r="M34" i="22"/>
  <c r="N29" i="22"/>
  <c r="N32" i="22"/>
  <c r="N31" i="22"/>
  <c r="N26" i="22"/>
  <c r="N27" i="22"/>
  <c r="N28" i="22" s="1"/>
  <c r="H28" i="22"/>
  <c r="H41" i="22"/>
  <c r="L27" i="22"/>
  <c r="K22" i="22"/>
  <c r="M21" i="22"/>
  <c r="L16" i="22"/>
  <c r="M17" i="22"/>
  <c r="M13" i="22"/>
  <c r="L8" i="22"/>
  <c r="M9" i="22"/>
  <c r="M10" i="22"/>
  <c r="N7" i="22"/>
  <c r="M8" i="22"/>
  <c r="N11" i="22"/>
  <c r="M12" i="22"/>
  <c r="M14" i="22"/>
  <c r="N15" i="22"/>
  <c r="M16" i="22"/>
  <c r="M18" i="22" s="1"/>
  <c r="N19" i="22"/>
  <c r="M20" i="22"/>
  <c r="M22" i="22" s="1"/>
  <c r="M27" i="22"/>
  <c r="M28" i="22" s="1"/>
  <c r="I28" i="22"/>
  <c r="I41" i="22"/>
  <c r="M29" i="22"/>
  <c r="M32" i="22" s="1"/>
  <c r="M33" i="22"/>
  <c r="M37" i="22"/>
  <c r="M40" i="22"/>
  <c r="L44" i="22"/>
  <c r="J28" i="22"/>
  <c r="L7" i="22"/>
  <c r="J10" i="22"/>
  <c r="L11" i="22"/>
  <c r="J14" i="22"/>
  <c r="L15" i="22"/>
  <c r="L18" i="22"/>
  <c r="J18" i="22"/>
  <c r="L19" i="22"/>
  <c r="J22" i="22"/>
  <c r="J23" i="22" s="1"/>
  <c r="M25" i="22"/>
  <c r="J46" i="22"/>
  <c r="L43" i="22"/>
  <c r="L49" i="22"/>
  <c r="N49" i="22"/>
  <c r="M94" i="22"/>
  <c r="L29" i="22"/>
  <c r="L33" i="22"/>
  <c r="L37" i="22"/>
  <c r="L40" i="22"/>
  <c r="L45" i="22"/>
  <c r="N45" i="22"/>
  <c r="K50" i="22"/>
  <c r="J64" i="22"/>
  <c r="L65" i="22"/>
  <c r="L68" i="22"/>
  <c r="J68" i="22"/>
  <c r="L69" i="22"/>
  <c r="L72" i="22"/>
  <c r="J72" i="22"/>
  <c r="L73" i="22"/>
  <c r="L76" i="22"/>
  <c r="J76" i="22"/>
  <c r="L81" i="22"/>
  <c r="L89" i="22"/>
  <c r="L93" i="22"/>
  <c r="J104" i="22"/>
  <c r="J113" i="22"/>
  <c r="J108" i="22"/>
  <c r="L109" i="22"/>
  <c r="J112" i="22"/>
  <c r="L47" i="22"/>
  <c r="L50" i="22"/>
  <c r="L51" i="22"/>
  <c r="L54" i="22"/>
  <c r="N53" i="22"/>
  <c r="N54" i="22"/>
  <c r="L55" i="22"/>
  <c r="N57" i="22"/>
  <c r="N62" i="22"/>
  <c r="N64" i="22"/>
  <c r="N80" i="22"/>
  <c r="N84" i="22"/>
  <c r="N88" i="22"/>
  <c r="N90" i="22"/>
  <c r="N92" i="22"/>
  <c r="N94" i="22"/>
  <c r="L110" i="22"/>
  <c r="K112" i="22"/>
  <c r="K54" i="22"/>
  <c r="K58" i="22"/>
  <c r="J82" i="22"/>
  <c r="J95" i="22"/>
  <c r="J86" i="22"/>
  <c r="J90" i="22"/>
  <c r="J94" i="22"/>
  <c r="L97" i="22"/>
  <c r="L100" i="22"/>
  <c r="J100" i="22"/>
  <c r="L107" i="22"/>
  <c r="L111" i="22"/>
  <c r="L112" i="22"/>
  <c r="L80" i="22"/>
  <c r="L82" i="22"/>
  <c r="L84" i="22"/>
  <c r="L86" i="22"/>
  <c r="L95" i="22"/>
  <c r="L88" i="22"/>
  <c r="L90" i="22"/>
  <c r="L92" i="22"/>
  <c r="N98" i="22"/>
  <c r="K10" i="22"/>
  <c r="K28" i="22"/>
  <c r="L26" i="22"/>
  <c r="L62" i="22"/>
  <c r="N97" i="22"/>
  <c r="N100" i="22"/>
  <c r="L61" i="22"/>
  <c r="L64" i="22"/>
  <c r="K64" i="22"/>
  <c r="N43" i="22"/>
  <c r="N46" i="22" s="1"/>
  <c r="H58" i="19"/>
  <c r="H59" i="19"/>
  <c r="N25" i="22"/>
  <c r="L30" i="22"/>
  <c r="L53" i="22"/>
  <c r="M62" i="22"/>
  <c r="L38" i="22"/>
  <c r="J58" i="22"/>
  <c r="L70" i="22"/>
  <c r="M87" i="22"/>
  <c r="M90" i="22"/>
  <c r="N21" i="22"/>
  <c r="N20" i="22"/>
  <c r="N22" i="22" s="1"/>
  <c r="K18" i="22"/>
  <c r="N17" i="22"/>
  <c r="N18" i="22"/>
  <c r="L34" i="22"/>
  <c r="L35" i="22"/>
  <c r="L36" i="22"/>
  <c r="N70" i="22"/>
  <c r="N72" i="22"/>
  <c r="K100" i="22"/>
  <c r="J14" i="21"/>
  <c r="K104" i="22"/>
  <c r="N103" i="22"/>
  <c r="N104" i="22"/>
  <c r="K32" i="22"/>
  <c r="M31" i="22"/>
  <c r="J32" i="22"/>
  <c r="J50" i="22"/>
  <c r="K72" i="22"/>
  <c r="M72" i="22"/>
  <c r="M36" i="22"/>
  <c r="E113" i="22"/>
  <c r="E59" i="22"/>
  <c r="M53" i="22"/>
  <c r="E23" i="22"/>
  <c r="J40" i="22"/>
  <c r="K40" i="22"/>
  <c r="K76" i="22"/>
  <c r="L110" i="26"/>
  <c r="J112" i="26"/>
  <c r="N109" i="26"/>
  <c r="E113" i="26"/>
  <c r="J108" i="26"/>
  <c r="L107" i="26"/>
  <c r="K108" i="26"/>
  <c r="N101" i="26"/>
  <c r="L102" i="26"/>
  <c r="J104" i="26"/>
  <c r="H113" i="26"/>
  <c r="I113" i="26"/>
  <c r="L99" i="26"/>
  <c r="K100" i="26"/>
  <c r="K113" i="26"/>
  <c r="J94" i="26"/>
  <c r="M93" i="26"/>
  <c r="N94" i="26"/>
  <c r="J90" i="26"/>
  <c r="J95" i="26"/>
  <c r="M89" i="26"/>
  <c r="K90" i="26"/>
  <c r="E95" i="26"/>
  <c r="L85" i="26"/>
  <c r="J86" i="26"/>
  <c r="H95" i="26"/>
  <c r="N85" i="26"/>
  <c r="I95" i="26"/>
  <c r="M83" i="26"/>
  <c r="J82" i="26"/>
  <c r="K76" i="26"/>
  <c r="M73" i="26"/>
  <c r="M76" i="26" s="1"/>
  <c r="M75" i="26"/>
  <c r="L70" i="26"/>
  <c r="L71" i="26"/>
  <c r="I77" i="26"/>
  <c r="N69" i="26"/>
  <c r="J68" i="26"/>
  <c r="K68" i="26"/>
  <c r="L66" i="26"/>
  <c r="M57" i="26"/>
  <c r="K58" i="26"/>
  <c r="J58" i="26"/>
  <c r="L53" i="26"/>
  <c r="M51" i="26"/>
  <c r="L52" i="26"/>
  <c r="J50" i="26"/>
  <c r="M45" i="26"/>
  <c r="L38" i="26"/>
  <c r="J40" i="26"/>
  <c r="L39" i="26"/>
  <c r="K36" i="26"/>
  <c r="L30" i="26"/>
  <c r="L31" i="26"/>
  <c r="I41" i="26"/>
  <c r="L29" i="26"/>
  <c r="M29" i="26"/>
  <c r="J28" i="26"/>
  <c r="K28" i="26"/>
  <c r="M25" i="26"/>
  <c r="M28" i="26" s="1"/>
  <c r="M41" i="26" s="1"/>
  <c r="L26" i="26"/>
  <c r="L17" i="26"/>
  <c r="M17" i="26"/>
  <c r="L13" i="26"/>
  <c r="M13" i="26"/>
  <c r="E23" i="26"/>
  <c r="L9" i="26"/>
  <c r="K10" i="26"/>
  <c r="J10" i="26"/>
  <c r="N7" i="26"/>
  <c r="M12" i="26"/>
  <c r="N15" i="26"/>
  <c r="N18" i="26"/>
  <c r="M20" i="26"/>
  <c r="M22" i="26"/>
  <c r="L25" i="26"/>
  <c r="N31" i="26"/>
  <c r="N39" i="26"/>
  <c r="N40" i="26"/>
  <c r="M44" i="26"/>
  <c r="M46" i="26"/>
  <c r="N47" i="26"/>
  <c r="M52" i="26"/>
  <c r="N55" i="26"/>
  <c r="N58" i="26"/>
  <c r="N63" i="26"/>
  <c r="N64" i="26"/>
  <c r="L65" i="26"/>
  <c r="L68" i="26"/>
  <c r="N71" i="26"/>
  <c r="N72" i="26"/>
  <c r="N79" i="26"/>
  <c r="M84" i="26"/>
  <c r="M86" i="26"/>
  <c r="N87" i="26"/>
  <c r="N90" i="26"/>
  <c r="M92" i="26"/>
  <c r="M94" i="26"/>
  <c r="L97" i="26"/>
  <c r="N103" i="26"/>
  <c r="L105" i="26"/>
  <c r="N111" i="26"/>
  <c r="L11" i="26"/>
  <c r="J14" i="26"/>
  <c r="L19" i="26"/>
  <c r="J22" i="26"/>
  <c r="L27" i="26"/>
  <c r="L28" i="26"/>
  <c r="L43" i="26"/>
  <c r="J46" i="26"/>
  <c r="L51" i="26"/>
  <c r="L54" i="26"/>
  <c r="L83" i="26"/>
  <c r="L91" i="26"/>
  <c r="L94" i="26"/>
  <c r="L8" i="26"/>
  <c r="K14" i="26"/>
  <c r="L16" i="26"/>
  <c r="K22" i="26"/>
  <c r="K46" i="26"/>
  <c r="L48" i="26"/>
  <c r="K54" i="26"/>
  <c r="L56" i="26"/>
  <c r="L58" i="26"/>
  <c r="L80" i="26"/>
  <c r="K86" i="26"/>
  <c r="L88" i="26"/>
  <c r="K94" i="26"/>
  <c r="M8" i="26"/>
  <c r="M16" i="26"/>
  <c r="M18" i="26" s="1"/>
  <c r="N27" i="26"/>
  <c r="L37" i="26"/>
  <c r="L40" i="26"/>
  <c r="M48" i="26"/>
  <c r="M50" i="26"/>
  <c r="M56" i="26"/>
  <c r="N67" i="26"/>
  <c r="N68" i="26"/>
  <c r="N75" i="26"/>
  <c r="M80" i="26"/>
  <c r="M82" i="26"/>
  <c r="M88" i="26"/>
  <c r="K32" i="26"/>
  <c r="K40" i="26"/>
  <c r="K64" i="26"/>
  <c r="K72" i="26"/>
  <c r="K104" i="26"/>
  <c r="K112" i="26"/>
  <c r="L7" i="26"/>
  <c r="L15" i="26"/>
  <c r="L18" i="26"/>
  <c r="L47" i="26"/>
  <c r="L55" i="26"/>
  <c r="L79" i="26"/>
  <c r="L87" i="26"/>
  <c r="L82" i="21"/>
  <c r="L18" i="21"/>
  <c r="L46" i="21"/>
  <c r="H41" i="21"/>
  <c r="N113" i="18"/>
  <c r="M30" i="5"/>
  <c r="M32" i="5"/>
  <c r="L30" i="5"/>
  <c r="J32" i="5"/>
  <c r="H50" i="16"/>
  <c r="H59" i="16"/>
  <c r="M47" i="16"/>
  <c r="N94" i="16"/>
  <c r="H77" i="17"/>
  <c r="M49" i="18"/>
  <c r="J50" i="18"/>
  <c r="H54" i="18"/>
  <c r="H59" i="18"/>
  <c r="M51" i="18"/>
  <c r="N56" i="20"/>
  <c r="L95" i="17"/>
  <c r="M14" i="16"/>
  <c r="M23" i="16"/>
  <c r="L58" i="16"/>
  <c r="N36" i="17"/>
  <c r="N46" i="19"/>
  <c r="N59" i="19"/>
  <c r="N45" i="5"/>
  <c r="K46" i="5"/>
  <c r="I22" i="16"/>
  <c r="I23" i="16"/>
  <c r="I24" i="16"/>
  <c r="N20" i="16"/>
  <c r="N22" i="16"/>
  <c r="N23" i="16"/>
  <c r="M27" i="16"/>
  <c r="M28" i="16"/>
  <c r="M41" i="16"/>
  <c r="J28" i="16"/>
  <c r="J41" i="16"/>
  <c r="M103" i="16"/>
  <c r="M104" i="16"/>
  <c r="J104" i="16"/>
  <c r="L103" i="16"/>
  <c r="N8" i="17"/>
  <c r="N10" i="17"/>
  <c r="L8" i="17"/>
  <c r="L10" i="17"/>
  <c r="M16" i="17"/>
  <c r="M18" i="17"/>
  <c r="L16" i="17"/>
  <c r="L18" i="17"/>
  <c r="J18" i="17"/>
  <c r="K32" i="18"/>
  <c r="K41" i="18"/>
  <c r="N29" i="18"/>
  <c r="I77" i="17"/>
  <c r="M8" i="5"/>
  <c r="M10" i="5"/>
  <c r="L8" i="5"/>
  <c r="J10" i="5"/>
  <c r="N37" i="5"/>
  <c r="N40" i="5"/>
  <c r="N41" i="5" s="1"/>
  <c r="K40" i="5"/>
  <c r="K41" i="5"/>
  <c r="L37" i="5"/>
  <c r="L40" i="5"/>
  <c r="L9" i="22"/>
  <c r="L10" i="22"/>
  <c r="N9" i="22"/>
  <c r="N10" i="22" s="1"/>
  <c r="N21" i="18"/>
  <c r="N22" i="18"/>
  <c r="K22" i="18"/>
  <c r="K23" i="18"/>
  <c r="L21" i="18"/>
  <c r="L22" i="18"/>
  <c r="H56" i="20"/>
  <c r="H57" i="20"/>
  <c r="M54" i="20"/>
  <c r="M56" i="20"/>
  <c r="H61" i="20"/>
  <c r="H74" i="20"/>
  <c r="M58" i="20"/>
  <c r="L59" i="20"/>
  <c r="L61" i="20"/>
  <c r="N59" i="20"/>
  <c r="N61" i="20"/>
  <c r="N74" i="20"/>
  <c r="L110" i="17"/>
  <c r="L112" i="17"/>
  <c r="K112" i="17"/>
  <c r="N110" i="17"/>
  <c r="N112" i="17"/>
  <c r="N113" i="17"/>
  <c r="L90" i="16"/>
  <c r="L10" i="16"/>
  <c r="L23" i="16"/>
  <c r="L24" i="16"/>
  <c r="M94" i="18"/>
  <c r="O23" i="5"/>
  <c r="M26" i="5"/>
  <c r="M28" i="5"/>
  <c r="H72" i="16"/>
  <c r="H77" i="16"/>
  <c r="H78" i="16"/>
  <c r="H78" i="17"/>
  <c r="M69" i="16"/>
  <c r="M72" i="16"/>
  <c r="L81" i="16"/>
  <c r="L82" i="16"/>
  <c r="L95" i="16"/>
  <c r="J82" i="16"/>
  <c r="J95" i="16"/>
  <c r="J96" i="16"/>
  <c r="M45" i="17"/>
  <c r="M46" i="17"/>
  <c r="M59" i="17"/>
  <c r="J46" i="17"/>
  <c r="J59" i="17"/>
  <c r="L45" i="17"/>
  <c r="L46" i="17"/>
  <c r="I58" i="18"/>
  <c r="N55" i="18"/>
  <c r="N58" i="18"/>
  <c r="N50" i="16"/>
  <c r="N65" i="16"/>
  <c r="N68" i="16"/>
  <c r="K68" i="16"/>
  <c r="K77" i="16"/>
  <c r="K78" i="16"/>
  <c r="K78" i="17"/>
  <c r="K78" i="18"/>
  <c r="N52" i="18"/>
  <c r="N54" i="18"/>
  <c r="N59" i="18"/>
  <c r="I54" i="18"/>
  <c r="O74" i="20"/>
  <c r="O78" i="16"/>
  <c r="O78" i="17"/>
  <c r="L61" i="16"/>
  <c r="L64" i="16"/>
  <c r="I72" i="16"/>
  <c r="I77" i="16"/>
  <c r="Q23" i="17"/>
  <c r="S41" i="17"/>
  <c r="N44" i="17"/>
  <c r="N46" i="17"/>
  <c r="N59" i="17"/>
  <c r="I58" i="17"/>
  <c r="I59" i="17"/>
  <c r="E77" i="18"/>
  <c r="P74" i="20"/>
  <c r="P78" i="16"/>
  <c r="P78" i="17"/>
  <c r="P78" i="18"/>
  <c r="S108" i="20"/>
  <c r="S109" i="20"/>
  <c r="F23" i="20"/>
  <c r="P59" i="16"/>
  <c r="P60" i="16"/>
  <c r="P60" i="17"/>
  <c r="P60" i="18"/>
  <c r="P60" i="19"/>
  <c r="P60" i="5"/>
  <c r="P60" i="21"/>
  <c r="P60" i="22"/>
  <c r="P60" i="26"/>
  <c r="E95" i="16"/>
  <c r="H100" i="16"/>
  <c r="M99" i="16"/>
  <c r="M100" i="16"/>
  <c r="R23" i="17"/>
  <c r="J40" i="17"/>
  <c r="J41" i="17"/>
  <c r="O77" i="18"/>
  <c r="H100" i="18"/>
  <c r="H113" i="18"/>
  <c r="N44" i="5"/>
  <c r="N46" i="5"/>
  <c r="I46" i="5"/>
  <c r="H100" i="5"/>
  <c r="H112" i="5"/>
  <c r="M110" i="5"/>
  <c r="M112" i="5"/>
  <c r="M113" i="5" s="1"/>
  <c r="M114" i="5" s="1"/>
  <c r="L107" i="16"/>
  <c r="L108" i="16"/>
  <c r="L57" i="17"/>
  <c r="L58" i="17"/>
  <c r="Q113" i="17"/>
  <c r="P95" i="18"/>
  <c r="N107" i="16"/>
  <c r="N108" i="16"/>
  <c r="K108" i="16"/>
  <c r="K10" i="17"/>
  <c r="K23" i="17"/>
  <c r="I86" i="17"/>
  <c r="I95" i="17"/>
  <c r="L27" i="18"/>
  <c r="N27" i="18"/>
  <c r="N28" i="18"/>
  <c r="Q59" i="5"/>
  <c r="Q77" i="5"/>
  <c r="L106" i="5"/>
  <c r="L108" i="5"/>
  <c r="O23" i="20"/>
  <c r="I56" i="20"/>
  <c r="I57" i="20"/>
  <c r="L81" i="20"/>
  <c r="L82" i="20"/>
  <c r="Q41" i="16"/>
  <c r="K54" i="16"/>
  <c r="K59" i="16"/>
  <c r="E23" i="17"/>
  <c r="L20" i="17"/>
  <c r="L22" i="17"/>
  <c r="J22" i="17"/>
  <c r="J23" i="17"/>
  <c r="P41" i="17"/>
  <c r="H90" i="17"/>
  <c r="H95" i="17"/>
  <c r="M74" i="18"/>
  <c r="M76" i="18"/>
  <c r="R77" i="5"/>
  <c r="H50" i="5"/>
  <c r="I78" i="20"/>
  <c r="I27" i="20"/>
  <c r="I40" i="20"/>
  <c r="I42" i="16"/>
  <c r="I42" i="17"/>
  <c r="M75" i="16"/>
  <c r="M76" i="16"/>
  <c r="Q95" i="5"/>
  <c r="R57" i="20"/>
  <c r="R60" i="16"/>
  <c r="R60" i="17"/>
  <c r="R60" i="18"/>
  <c r="O23" i="16"/>
  <c r="O24" i="16"/>
  <c r="L65" i="16"/>
  <c r="L68" i="16"/>
  <c r="I82" i="16"/>
  <c r="I95" i="16"/>
  <c r="J104" i="17"/>
  <c r="J113" i="17"/>
  <c r="L88" i="21"/>
  <c r="L90" i="21"/>
  <c r="O95" i="22"/>
  <c r="L44" i="5"/>
  <c r="J18" i="18"/>
  <c r="J23" i="18"/>
  <c r="Q77" i="19"/>
  <c r="S95" i="19"/>
  <c r="S96" i="19"/>
  <c r="S96" i="5"/>
  <c r="S96" i="21"/>
  <c r="S96" i="22"/>
  <c r="S96" i="26"/>
  <c r="K90" i="19"/>
  <c r="R95" i="21"/>
  <c r="L28" i="22"/>
  <c r="O41" i="22"/>
  <c r="M14" i="19"/>
  <c r="L29" i="19"/>
  <c r="H36" i="19"/>
  <c r="R77" i="19"/>
  <c r="H64" i="21"/>
  <c r="H77" i="21"/>
  <c r="P77" i="21"/>
  <c r="O59" i="22"/>
  <c r="J64" i="19"/>
  <c r="J77" i="19"/>
  <c r="J54" i="22"/>
  <c r="J59" i="22"/>
  <c r="M52" i="22"/>
  <c r="M54" i="22"/>
  <c r="J18" i="19"/>
  <c r="H28" i="19"/>
  <c r="H41" i="19"/>
  <c r="Q59" i="19"/>
  <c r="Q60" i="19"/>
  <c r="Q60" i="5"/>
  <c r="Q60" i="21"/>
  <c r="M56" i="19"/>
  <c r="M58" i="19"/>
  <c r="L13" i="21"/>
  <c r="L14" i="21"/>
  <c r="L71" i="21"/>
  <c r="L72" i="21"/>
  <c r="N71" i="21"/>
  <c r="N72" i="21"/>
  <c r="Q77" i="22"/>
  <c r="H94" i="16"/>
  <c r="H95" i="16"/>
  <c r="M38" i="19"/>
  <c r="M40" i="19"/>
  <c r="S23" i="21"/>
  <c r="H40" i="19"/>
  <c r="L45" i="19"/>
  <c r="K86" i="19"/>
  <c r="L85" i="19"/>
  <c r="L86" i="19"/>
  <c r="J10" i="21"/>
  <c r="J23" i="21"/>
  <c r="K36" i="22"/>
  <c r="K41" i="22"/>
  <c r="L74" i="21"/>
  <c r="L76" i="21"/>
  <c r="L12" i="22"/>
  <c r="M90" i="26"/>
  <c r="L10" i="26"/>
  <c r="I59" i="18"/>
  <c r="M77" i="16"/>
  <c r="O115" i="18"/>
  <c r="L98" i="26"/>
  <c r="J64" i="26"/>
  <c r="L61" i="26"/>
  <c r="N28" i="26"/>
  <c r="N41" i="26" s="1"/>
  <c r="N100" i="26"/>
  <c r="E59" i="26"/>
  <c r="E115" i="26"/>
  <c r="M113" i="19"/>
  <c r="M95" i="16"/>
  <c r="N58" i="16"/>
  <c r="N59" i="16"/>
  <c r="L72" i="17"/>
  <c r="I41" i="18"/>
  <c r="I42" i="18"/>
  <c r="I42" i="19"/>
  <c r="M63" i="17"/>
  <c r="M64" i="17"/>
  <c r="M77" i="17"/>
  <c r="M34" i="19"/>
  <c r="M36" i="19"/>
  <c r="N62" i="21"/>
  <c r="N64" i="21"/>
  <c r="N77" i="21" s="1"/>
  <c r="J18" i="26"/>
  <c r="M15" i="26"/>
  <c r="M34" i="26"/>
  <c r="M57" i="22"/>
  <c r="M58" i="22"/>
  <c r="M79" i="22"/>
  <c r="M82" i="22"/>
  <c r="M83" i="22"/>
  <c r="M86" i="22"/>
  <c r="Q23" i="26"/>
  <c r="S23" i="26"/>
  <c r="L21" i="26"/>
  <c r="P41" i="26"/>
  <c r="R41" i="26"/>
  <c r="Q59" i="26"/>
  <c r="Q60" i="26"/>
  <c r="S59" i="26"/>
  <c r="J54" i="26"/>
  <c r="J59" i="26"/>
  <c r="L101" i="26"/>
  <c r="L104" i="26"/>
  <c r="L103" i="26"/>
  <c r="L111" i="26"/>
  <c r="N104" i="26"/>
  <c r="L32" i="26"/>
  <c r="J32" i="26"/>
  <c r="M32" i="26"/>
  <c r="N32" i="26"/>
  <c r="L69" i="26"/>
  <c r="L72" i="26"/>
  <c r="S115" i="17"/>
  <c r="J77" i="22"/>
  <c r="N82" i="22"/>
  <c r="N95" i="22"/>
  <c r="N77" i="19"/>
  <c r="L59" i="18"/>
  <c r="L108" i="22"/>
  <c r="N86" i="22"/>
  <c r="N41" i="17"/>
  <c r="N77" i="16"/>
  <c r="N78" i="16"/>
  <c r="J14" i="5"/>
  <c r="J23" i="5"/>
  <c r="E109" i="20"/>
  <c r="L7" i="5"/>
  <c r="L10" i="5"/>
  <c r="L29" i="5"/>
  <c r="L32" i="5"/>
  <c r="L7" i="20"/>
  <c r="L10" i="20"/>
  <c r="L23" i="20"/>
  <c r="L21" i="20"/>
  <c r="L22" i="20"/>
  <c r="L104" i="17"/>
  <c r="L113" i="17"/>
  <c r="N54" i="17"/>
  <c r="N76" i="17"/>
  <c r="L68" i="18"/>
  <c r="L77" i="18"/>
  <c r="P23" i="5"/>
  <c r="O41" i="5"/>
  <c r="S41" i="5"/>
  <c r="K10" i="5"/>
  <c r="K23" i="5"/>
  <c r="N34" i="5"/>
  <c r="N36" i="5"/>
  <c r="N63" i="5"/>
  <c r="H46" i="5"/>
  <c r="H59" i="5"/>
  <c r="H60" i="5" s="1"/>
  <c r="J14" i="20"/>
  <c r="J23" i="20"/>
  <c r="K22" i="20"/>
  <c r="L54" i="19"/>
  <c r="J95" i="18"/>
  <c r="N109" i="5"/>
  <c r="N112" i="5"/>
  <c r="N113" i="5" s="1"/>
  <c r="N114" i="5" s="1"/>
  <c r="J40" i="5"/>
  <c r="K58" i="5"/>
  <c r="K59" i="5"/>
  <c r="H23" i="16"/>
  <c r="L68" i="17"/>
  <c r="L77" i="17"/>
  <c r="L36" i="17"/>
  <c r="L41" i="17"/>
  <c r="N22" i="17"/>
  <c r="N18" i="18"/>
  <c r="L100" i="19"/>
  <c r="L113" i="19"/>
  <c r="N36" i="19"/>
  <c r="N108" i="19"/>
  <c r="L112" i="19"/>
  <c r="R23" i="5"/>
  <c r="Q41" i="5"/>
  <c r="M106" i="5"/>
  <c r="M108" i="5"/>
  <c r="N31" i="5"/>
  <c r="N61" i="5"/>
  <c r="N64" i="5"/>
  <c r="K18" i="20"/>
  <c r="K23" i="20"/>
  <c r="K24" i="16"/>
  <c r="I50" i="5"/>
  <c r="I59" i="5" s="1"/>
  <c r="I60" i="5" s="1"/>
  <c r="I68" i="5"/>
  <c r="I77" i="5" s="1"/>
  <c r="I78" i="5" s="1"/>
  <c r="I82" i="5"/>
  <c r="I90" i="5"/>
  <c r="I95" i="5"/>
  <c r="I104" i="5"/>
  <c r="I113" i="5"/>
  <c r="L30" i="18"/>
  <c r="H76" i="18"/>
  <c r="M30" i="19"/>
  <c r="M32" i="19"/>
  <c r="O59" i="19"/>
  <c r="S59" i="19"/>
  <c r="O23" i="21"/>
  <c r="K32" i="21"/>
  <c r="K41" i="21"/>
  <c r="J54" i="21"/>
  <c r="J59" i="21"/>
  <c r="J86" i="21"/>
  <c r="L86" i="21"/>
  <c r="J94" i="21"/>
  <c r="J95" i="21"/>
  <c r="P23" i="22"/>
  <c r="O113" i="22"/>
  <c r="K108" i="22"/>
  <c r="K113" i="22"/>
  <c r="L84" i="26"/>
  <c r="L86" i="26"/>
  <c r="N84" i="26"/>
  <c r="N86" i="26"/>
  <c r="L88" i="19"/>
  <c r="L90" i="19"/>
  <c r="L95" i="19"/>
  <c r="M88" i="19"/>
  <c r="M90" i="19"/>
  <c r="M12" i="17"/>
  <c r="M14" i="17"/>
  <c r="S23" i="19"/>
  <c r="S115" i="19"/>
  <c r="K50" i="21"/>
  <c r="K59" i="21"/>
  <c r="N13" i="22"/>
  <c r="N14" i="22"/>
  <c r="K14" i="22"/>
  <c r="K23" i="22"/>
  <c r="P41" i="22"/>
  <c r="S59" i="22"/>
  <c r="R23" i="26"/>
  <c r="K103" i="20"/>
  <c r="K108" i="20"/>
  <c r="K109" i="20"/>
  <c r="J108" i="21"/>
  <c r="P77" i="22"/>
  <c r="L91" i="22"/>
  <c r="L94" i="22"/>
  <c r="M62" i="26"/>
  <c r="L62" i="26"/>
  <c r="J72" i="26"/>
  <c r="L102" i="21"/>
  <c r="L104" i="21"/>
  <c r="S77" i="22"/>
  <c r="S78" i="26"/>
  <c r="O23" i="26"/>
  <c r="L44" i="26"/>
  <c r="L46" i="26"/>
  <c r="O77" i="26"/>
  <c r="S77" i="26"/>
  <c r="L75" i="26"/>
  <c r="L20" i="22"/>
  <c r="L22" i="22" s="1"/>
  <c r="L23" i="22" s="1"/>
  <c r="L115" i="22" s="1"/>
  <c r="L57" i="22"/>
  <c r="L58" i="22"/>
  <c r="N68" i="22"/>
  <c r="J76" i="26"/>
  <c r="J77" i="26"/>
  <c r="P95" i="26"/>
  <c r="R113" i="26"/>
  <c r="L109" i="26"/>
  <c r="L112" i="26"/>
  <c r="L106" i="26"/>
  <c r="L108" i="26"/>
  <c r="L74" i="26"/>
  <c r="L73" i="26"/>
  <c r="L76" i="26"/>
  <c r="K41" i="26"/>
  <c r="K23" i="26"/>
  <c r="L35" i="26"/>
  <c r="J36" i="26"/>
  <c r="J41" i="26"/>
  <c r="L33" i="26"/>
  <c r="Q42" i="16"/>
  <c r="E96" i="16"/>
  <c r="E96" i="17"/>
  <c r="E96" i="18"/>
  <c r="E96" i="19"/>
  <c r="E96" i="5"/>
  <c r="E96" i="21"/>
  <c r="E96" i="22"/>
  <c r="E96" i="26"/>
  <c r="E100" i="27"/>
  <c r="L100" i="26"/>
  <c r="O24" i="17"/>
  <c r="O24" i="18"/>
  <c r="J41" i="22"/>
  <c r="K95" i="19"/>
  <c r="N57" i="20"/>
  <c r="M86" i="19"/>
  <c r="M95" i="19"/>
  <c r="M64" i="21"/>
  <c r="N10" i="20"/>
  <c r="M86" i="17"/>
  <c r="L35" i="20"/>
  <c r="J59" i="16"/>
  <c r="N28" i="16"/>
  <c r="N41" i="16"/>
  <c r="L50" i="16"/>
  <c r="L59" i="16"/>
  <c r="J95" i="17"/>
  <c r="M14" i="5"/>
  <c r="M22" i="5"/>
  <c r="M86" i="5"/>
  <c r="N90" i="5"/>
  <c r="M14" i="20"/>
  <c r="M23" i="20"/>
  <c r="L107" i="20"/>
  <c r="N46" i="21"/>
  <c r="M86" i="21"/>
  <c r="M95" i="21" s="1"/>
  <c r="L112" i="5"/>
  <c r="L113" i="5"/>
  <c r="L52" i="20"/>
  <c r="M40" i="5"/>
  <c r="M41" i="5" s="1"/>
  <c r="M58" i="5"/>
  <c r="R24" i="16"/>
  <c r="R24" i="17"/>
  <c r="R24" i="18"/>
  <c r="R24" i="19"/>
  <c r="Q78" i="16"/>
  <c r="L69" i="20"/>
  <c r="L74" i="20"/>
  <c r="N95" i="16"/>
  <c r="L11" i="5"/>
  <c r="L14" i="5"/>
  <c r="L23" i="5"/>
  <c r="M33" i="5"/>
  <c r="N12" i="5"/>
  <c r="N25" i="5"/>
  <c r="R74" i="20"/>
  <c r="Q108" i="20"/>
  <c r="Q109" i="20"/>
  <c r="P41" i="16"/>
  <c r="O60" i="16"/>
  <c r="O60" i="17"/>
  <c r="O60" i="18"/>
  <c r="O60" i="19"/>
  <c r="O60" i="5"/>
  <c r="O60" i="21"/>
  <c r="O60" i="22"/>
  <c r="O60" i="26"/>
  <c r="O63" i="27"/>
  <c r="R41" i="17"/>
  <c r="M88" i="17"/>
  <c r="M90" i="17"/>
  <c r="M95" i="17"/>
  <c r="O113" i="17"/>
  <c r="O114" i="17"/>
  <c r="K108" i="5"/>
  <c r="K113" i="5"/>
  <c r="M60" i="20"/>
  <c r="M61" i="20"/>
  <c r="O91" i="20"/>
  <c r="O109" i="20"/>
  <c r="M100" i="20"/>
  <c r="M103" i="20"/>
  <c r="M108" i="20"/>
  <c r="L101" i="20"/>
  <c r="L103" i="20"/>
  <c r="L108" i="20"/>
  <c r="L48" i="17"/>
  <c r="L50" i="17"/>
  <c r="P95" i="17"/>
  <c r="P91" i="20"/>
  <c r="N88" i="20"/>
  <c r="N90" i="20"/>
  <c r="N91" i="20"/>
  <c r="N96" i="16"/>
  <c r="I90" i="20"/>
  <c r="I91" i="20"/>
  <c r="I96" i="16"/>
  <c r="I96" i="17"/>
  <c r="I59" i="16"/>
  <c r="H28" i="18"/>
  <c r="M61" i="18"/>
  <c r="M64" i="18"/>
  <c r="M77" i="18"/>
  <c r="M81" i="18"/>
  <c r="M82" i="18"/>
  <c r="M95" i="18"/>
  <c r="H23" i="19"/>
  <c r="R41" i="19"/>
  <c r="P77" i="19"/>
  <c r="P78" i="19"/>
  <c r="P78" i="5"/>
  <c r="P78" i="21"/>
  <c r="P78" i="22"/>
  <c r="P78" i="26"/>
  <c r="P82" i="27"/>
  <c r="P95" i="19"/>
  <c r="R23" i="21"/>
  <c r="J68" i="21"/>
  <c r="K104" i="21"/>
  <c r="K113" i="21"/>
  <c r="R115" i="18"/>
  <c r="P23" i="18"/>
  <c r="Q41" i="18"/>
  <c r="J54" i="18"/>
  <c r="J59" i="18"/>
  <c r="J60" i="18"/>
  <c r="J60" i="19"/>
  <c r="J60" i="5"/>
  <c r="J60" i="21"/>
  <c r="J60" i="22"/>
  <c r="J60" i="26"/>
  <c r="N65" i="18"/>
  <c r="N68" i="18"/>
  <c r="N77" i="18"/>
  <c r="L98" i="18"/>
  <c r="L100" i="18"/>
  <c r="L66" i="19"/>
  <c r="L68" i="19"/>
  <c r="M48" i="21"/>
  <c r="M50" i="21"/>
  <c r="L48" i="21"/>
  <c r="L50" i="21"/>
  <c r="L59" i="21"/>
  <c r="J64" i="21"/>
  <c r="J77" i="21"/>
  <c r="M38" i="18"/>
  <c r="M40" i="18"/>
  <c r="S59" i="18"/>
  <c r="S115" i="18"/>
  <c r="N27" i="19"/>
  <c r="K36" i="19"/>
  <c r="N102" i="19"/>
  <c r="N104" i="19"/>
  <c r="N113" i="19"/>
  <c r="E59" i="21"/>
  <c r="K64" i="21"/>
  <c r="K77" i="21"/>
  <c r="O77" i="21"/>
  <c r="S41" i="22"/>
  <c r="L31" i="22"/>
  <c r="L32" i="22"/>
  <c r="L41" i="22"/>
  <c r="Q59" i="22"/>
  <c r="Q60" i="22"/>
  <c r="M58" i="26"/>
  <c r="L13" i="22"/>
  <c r="L14" i="22"/>
  <c r="E41" i="22"/>
  <c r="K46" i="22"/>
  <c r="K59" i="22"/>
  <c r="N112" i="22"/>
  <c r="N113" i="22"/>
  <c r="N54" i="26"/>
  <c r="M104" i="26"/>
  <c r="M67" i="26"/>
  <c r="M68" i="26"/>
  <c r="L89" i="26"/>
  <c r="L90" i="26"/>
  <c r="J100" i="26"/>
  <c r="J113" i="26"/>
  <c r="L63" i="26"/>
  <c r="L64" i="26"/>
  <c r="L81" i="26"/>
  <c r="L82" i="26"/>
  <c r="L95" i="26"/>
  <c r="M24" i="16"/>
  <c r="P109" i="20"/>
  <c r="P24" i="18"/>
  <c r="P24" i="19"/>
  <c r="P24" i="5"/>
  <c r="P24" i="21"/>
  <c r="P24" i="22"/>
  <c r="P24" i="26"/>
  <c r="P115" i="18"/>
  <c r="I115" i="16"/>
  <c r="Q115" i="18"/>
  <c r="R78" i="16"/>
  <c r="R78" i="17"/>
  <c r="R78" i="18"/>
  <c r="R78" i="19"/>
  <c r="R78" i="5"/>
  <c r="R78" i="21"/>
  <c r="R78" i="22"/>
  <c r="J96" i="17"/>
  <c r="J96" i="18"/>
  <c r="J96" i="19"/>
  <c r="J96" i="5"/>
  <c r="J96" i="21"/>
  <c r="J96" i="22"/>
  <c r="J96" i="26"/>
  <c r="R115" i="17"/>
  <c r="E115" i="21"/>
  <c r="O114" i="18"/>
  <c r="O114" i="19"/>
  <c r="O114" i="5"/>
  <c r="O114" i="21"/>
  <c r="O114" i="22"/>
  <c r="O114" i="26"/>
  <c r="P42" i="16"/>
  <c r="P42" i="17"/>
  <c r="P42" i="18"/>
  <c r="P42" i="19"/>
  <c r="P42" i="5"/>
  <c r="P115" i="17"/>
  <c r="E115" i="22"/>
  <c r="L20" i="26"/>
  <c r="L22" i="26"/>
  <c r="N112" i="26"/>
  <c r="L102" i="27"/>
  <c r="L111" i="27"/>
  <c r="L115" i="27"/>
  <c r="N83" i="27"/>
  <c r="N86" i="27"/>
  <c r="K90" i="27"/>
  <c r="L88" i="27"/>
  <c r="N91" i="27"/>
  <c r="N94" i="27" s="1"/>
  <c r="K98" i="27"/>
  <c r="L96" i="27"/>
  <c r="L70" i="27"/>
  <c r="L79" i="27"/>
  <c r="N110" i="27"/>
  <c r="M111" i="27"/>
  <c r="N114" i="27"/>
  <c r="M115" i="27"/>
  <c r="L107" i="27"/>
  <c r="M107" i="27"/>
  <c r="N106" i="27"/>
  <c r="N109" i="27" s="1"/>
  <c r="M102" i="27"/>
  <c r="N101" i="27"/>
  <c r="M79" i="27"/>
  <c r="M77" i="27"/>
  <c r="E81" i="27"/>
  <c r="L75" i="27"/>
  <c r="M75" i="27"/>
  <c r="M73" i="27"/>
  <c r="J72" i="27"/>
  <c r="M71" i="27"/>
  <c r="M69" i="27"/>
  <c r="L67" i="27"/>
  <c r="M67" i="27"/>
  <c r="M64" i="27"/>
  <c r="M60" i="27"/>
  <c r="L56" i="27"/>
  <c r="M56" i="27"/>
  <c r="M57" i="27"/>
  <c r="E62" i="27"/>
  <c r="L52" i="27"/>
  <c r="M52" i="27"/>
  <c r="M48" i="27"/>
  <c r="M45" i="27"/>
  <c r="L41" i="27"/>
  <c r="M41" i="27"/>
  <c r="M42" i="27" s="1"/>
  <c r="M39" i="27"/>
  <c r="L37" i="27"/>
  <c r="M37" i="27"/>
  <c r="E43" i="27"/>
  <c r="M35" i="27"/>
  <c r="L33" i="27"/>
  <c r="M33" i="27"/>
  <c r="M31" i="27"/>
  <c r="I24" i="27"/>
  <c r="L14" i="27"/>
  <c r="M22" i="27"/>
  <c r="M20" i="27"/>
  <c r="M23" i="27" s="1"/>
  <c r="L18" i="27"/>
  <c r="M18" i="27"/>
  <c r="M16" i="27"/>
  <c r="L29" i="27"/>
  <c r="M29" i="27"/>
  <c r="M26" i="27"/>
  <c r="M14" i="27"/>
  <c r="J15" i="27"/>
  <c r="E24" i="27"/>
  <c r="M12" i="27"/>
  <c r="L10" i="27"/>
  <c r="M10" i="27"/>
  <c r="M7" i="27"/>
  <c r="L8" i="27"/>
  <c r="L13" i="27"/>
  <c r="K15" i="27"/>
  <c r="L17" i="27"/>
  <c r="K19" i="27"/>
  <c r="L21" i="27"/>
  <c r="L27" i="27"/>
  <c r="L32" i="27"/>
  <c r="K34" i="27"/>
  <c r="L36" i="27"/>
  <c r="K38" i="27"/>
  <c r="L40" i="27"/>
  <c r="K42" i="27"/>
  <c r="L51" i="27"/>
  <c r="K53" i="27"/>
  <c r="L55" i="27"/>
  <c r="K57" i="27"/>
  <c r="L59" i="27"/>
  <c r="K61" i="27"/>
  <c r="L7" i="27"/>
  <c r="L12" i="27"/>
  <c r="L16" i="27"/>
  <c r="L20" i="27"/>
  <c r="L26" i="27"/>
  <c r="L31" i="27"/>
  <c r="L35" i="27"/>
  <c r="L39" i="27"/>
  <c r="L45" i="27"/>
  <c r="J53" i="27"/>
  <c r="L50" i="27"/>
  <c r="M50" i="27"/>
  <c r="J57" i="27"/>
  <c r="J61" i="27"/>
  <c r="L54" i="27"/>
  <c r="L58" i="27"/>
  <c r="N64" i="27"/>
  <c r="M65" i="27"/>
  <c r="L69" i="27"/>
  <c r="N69" i="27"/>
  <c r="N72" i="27" s="1"/>
  <c r="M70" i="27"/>
  <c r="L73" i="27"/>
  <c r="N73" i="27"/>
  <c r="M74" i="27"/>
  <c r="M76" i="27" s="1"/>
  <c r="L77" i="27"/>
  <c r="N77" i="27"/>
  <c r="N80" i="27" s="1"/>
  <c r="M78" i="27"/>
  <c r="L85" i="27"/>
  <c r="L89" i="27"/>
  <c r="L93" i="27"/>
  <c r="L83" i="27"/>
  <c r="J86" i="27"/>
  <c r="L87" i="27"/>
  <c r="L90" i="27"/>
  <c r="J90" i="27"/>
  <c r="L91" i="27"/>
  <c r="J94" i="27"/>
  <c r="L95" i="27"/>
  <c r="L98" i="27" s="1"/>
  <c r="L97" i="27"/>
  <c r="J98" i="27"/>
  <c r="L101" i="27"/>
  <c r="L104" i="27"/>
  <c r="L106" i="27"/>
  <c r="L108" i="27"/>
  <c r="J109" i="27"/>
  <c r="L110" i="27"/>
  <c r="L112" i="27"/>
  <c r="J113" i="27"/>
  <c r="L114" i="27"/>
  <c r="L116" i="27"/>
  <c r="J117" i="27"/>
  <c r="L64" i="27"/>
  <c r="L78" i="27"/>
  <c r="J105" i="27"/>
  <c r="L46" i="27"/>
  <c r="K49" i="27"/>
  <c r="J30" i="27"/>
  <c r="K30" i="27"/>
  <c r="N102" i="27"/>
  <c r="J80" i="27"/>
  <c r="L28" i="27"/>
  <c r="L30" i="27" s="1"/>
  <c r="K72" i="27"/>
  <c r="Q99" i="27"/>
  <c r="K94" i="27"/>
  <c r="J23" i="27"/>
  <c r="P62" i="27"/>
  <c r="P63" i="27"/>
  <c r="N30" i="27"/>
  <c r="S118" i="27"/>
  <c r="J49" i="27"/>
  <c r="H62" i="27"/>
  <c r="J76" i="27"/>
  <c r="L92" i="27"/>
  <c r="L47" i="27"/>
  <c r="N11" i="27"/>
  <c r="J19" i="27"/>
  <c r="J34" i="27"/>
  <c r="R43" i="27"/>
  <c r="J42" i="27"/>
  <c r="I99" i="27"/>
  <c r="N90" i="27"/>
  <c r="K109" i="27"/>
  <c r="S43" i="27"/>
  <c r="L48" i="27"/>
  <c r="L60" i="27"/>
  <c r="L71" i="27"/>
  <c r="R81" i="27"/>
  <c r="L74" i="27"/>
  <c r="O99" i="27"/>
  <c r="K117" i="27"/>
  <c r="M28" i="27"/>
  <c r="L66" i="27"/>
  <c r="R118" i="27"/>
  <c r="H99" i="27"/>
  <c r="J11" i="27"/>
  <c r="N15" i="27"/>
  <c r="R24" i="27"/>
  <c r="H43" i="27"/>
  <c r="J68" i="27"/>
  <c r="I81" i="27"/>
  <c r="R99" i="27"/>
  <c r="M94" i="27"/>
  <c r="K105" i="27"/>
  <c r="E118" i="27"/>
  <c r="P24" i="27"/>
  <c r="P25" i="27" s="1"/>
  <c r="P118" i="27"/>
  <c r="L103" i="27"/>
  <c r="O24" i="27"/>
  <c r="S24" i="27"/>
  <c r="O81" i="27"/>
  <c r="S81" i="27"/>
  <c r="S82" i="27"/>
  <c r="P81" i="27"/>
  <c r="K86" i="27"/>
  <c r="P99" i="27"/>
  <c r="M105" i="27"/>
  <c r="Q118" i="27"/>
  <c r="K113" i="27"/>
  <c r="H24" i="27"/>
  <c r="O62" i="27"/>
  <c r="S62" i="27"/>
  <c r="O43" i="27"/>
  <c r="Q24" i="27"/>
  <c r="J38" i="27"/>
  <c r="R62" i="27"/>
  <c r="K68" i="27"/>
  <c r="K76" i="27"/>
  <c r="K80" i="27"/>
  <c r="O118" i="27"/>
  <c r="O119" i="27"/>
  <c r="P43" i="27"/>
  <c r="Q62" i="27"/>
  <c r="M86" i="27"/>
  <c r="M98" i="27"/>
  <c r="M90" i="27"/>
  <c r="E99" i="27"/>
  <c r="L9" i="27"/>
  <c r="L11" i="27" s="1"/>
  <c r="M47" i="27"/>
  <c r="L65" i="27"/>
  <c r="K11" i="27"/>
  <c r="M66" i="27"/>
  <c r="L84" i="27"/>
  <c r="L86" i="27"/>
  <c r="N117" i="27"/>
  <c r="K23" i="27"/>
  <c r="L22" i="27"/>
  <c r="M48" i="29"/>
  <c r="M51" i="29"/>
  <c r="M33" i="29"/>
  <c r="N12" i="29"/>
  <c r="M41" i="29"/>
  <c r="L92" i="29"/>
  <c r="M92" i="29"/>
  <c r="N115" i="29"/>
  <c r="N117" i="29"/>
  <c r="N118" i="29"/>
  <c r="M14" i="29"/>
  <c r="M59" i="29"/>
  <c r="M61" i="29" s="1"/>
  <c r="M62" i="29" s="1"/>
  <c r="N66" i="29"/>
  <c r="N68" i="29"/>
  <c r="J90" i="29"/>
  <c r="M95" i="29"/>
  <c r="N108" i="29"/>
  <c r="S81" i="29"/>
  <c r="M83" i="29"/>
  <c r="M86" i="29"/>
  <c r="M104" i="29"/>
  <c r="L83" i="29"/>
  <c r="L96" i="29"/>
  <c r="J94" i="29"/>
  <c r="L56" i="29"/>
  <c r="Q81" i="29"/>
  <c r="K76" i="29"/>
  <c r="L85" i="29"/>
  <c r="O99" i="29"/>
  <c r="S99" i="29"/>
  <c r="Q118" i="29"/>
  <c r="Q62" i="29"/>
  <c r="R118" i="29"/>
  <c r="N16" i="29"/>
  <c r="N19" i="29"/>
  <c r="R24" i="29"/>
  <c r="K34" i="29"/>
  <c r="P43" i="29"/>
  <c r="R43" i="29"/>
  <c r="R62" i="29"/>
  <c r="I99" i="29"/>
  <c r="R99" i="29"/>
  <c r="L107" i="29"/>
  <c r="L10" i="29"/>
  <c r="L14" i="29"/>
  <c r="K38" i="29"/>
  <c r="L40" i="29"/>
  <c r="L54" i="29"/>
  <c r="L78" i="29"/>
  <c r="K57" i="29"/>
  <c r="N87" i="29"/>
  <c r="L17" i="29"/>
  <c r="N32" i="29"/>
  <c r="N34" i="29"/>
  <c r="L60" i="29"/>
  <c r="L61" i="29" s="1"/>
  <c r="L62" i="29" s="1"/>
  <c r="L66" i="29"/>
  <c r="L84" i="29"/>
  <c r="L86" i="29"/>
  <c r="Q99" i="29"/>
  <c r="L88" i="29"/>
  <c r="L75" i="29"/>
  <c r="O24" i="29"/>
  <c r="O25" i="29" s="1"/>
  <c r="N36" i="29"/>
  <c r="N38" i="29"/>
  <c r="L59" i="29"/>
  <c r="L89" i="29"/>
  <c r="J117" i="29"/>
  <c r="J118" i="29"/>
  <c r="L114" i="29"/>
  <c r="L115" i="29"/>
  <c r="M112" i="29"/>
  <c r="N110" i="29"/>
  <c r="M111" i="29"/>
  <c r="L110" i="29"/>
  <c r="L108" i="29"/>
  <c r="M107" i="29"/>
  <c r="L103" i="29"/>
  <c r="N95" i="29"/>
  <c r="N98" i="29"/>
  <c r="N96" i="29"/>
  <c r="K98" i="29"/>
  <c r="N97" i="29"/>
  <c r="L93" i="29"/>
  <c r="M88" i="29"/>
  <c r="M89" i="29"/>
  <c r="M90" i="29"/>
  <c r="M87" i="29"/>
  <c r="J86" i="29"/>
  <c r="J99" i="29"/>
  <c r="L79" i="29"/>
  <c r="H81" i="29"/>
  <c r="M78" i="29"/>
  <c r="J76" i="29"/>
  <c r="N73" i="29"/>
  <c r="N76" i="29"/>
  <c r="L73" i="29"/>
  <c r="K72" i="29"/>
  <c r="J61" i="29"/>
  <c r="J62" i="29" s="1"/>
  <c r="L48" i="29"/>
  <c r="M31" i="29"/>
  <c r="L32" i="29"/>
  <c r="M27" i="29"/>
  <c r="M21" i="29"/>
  <c r="K23" i="29"/>
  <c r="L21" i="29"/>
  <c r="L8" i="29"/>
  <c r="J11" i="29"/>
  <c r="J24" i="29" s="1"/>
  <c r="L9" i="29"/>
  <c r="L11" i="29" s="1"/>
  <c r="L24" i="29" s="1"/>
  <c r="L64" i="29"/>
  <c r="L68" i="29"/>
  <c r="N90" i="29"/>
  <c r="J49" i="29"/>
  <c r="J57" i="29"/>
  <c r="M74" i="29"/>
  <c r="M76" i="29"/>
  <c r="L102" i="29"/>
  <c r="L70" i="29"/>
  <c r="L91" i="29"/>
  <c r="L94" i="29"/>
  <c r="L67" i="29"/>
  <c r="N84" i="29"/>
  <c r="L95" i="29"/>
  <c r="L98" i="29"/>
  <c r="L29" i="29"/>
  <c r="L30" i="29"/>
  <c r="L16" i="29"/>
  <c r="L19" i="29"/>
  <c r="K30" i="29"/>
  <c r="L46" i="29"/>
  <c r="J105" i="29"/>
  <c r="L106" i="29"/>
  <c r="L109" i="29"/>
  <c r="J113" i="29"/>
  <c r="L18" i="29"/>
  <c r="J23" i="29"/>
  <c r="L13" i="29"/>
  <c r="L45" i="29"/>
  <c r="L49" i="29"/>
  <c r="M101" i="29"/>
  <c r="M105" i="29"/>
  <c r="K68" i="29"/>
  <c r="K11" i="29"/>
  <c r="K24" i="29" s="1"/>
  <c r="L26" i="29"/>
  <c r="L65" i="29"/>
  <c r="N91" i="29"/>
  <c r="L36" i="29"/>
  <c r="K113" i="29"/>
  <c r="L20" i="29"/>
  <c r="L23" i="29"/>
  <c r="K42" i="29"/>
  <c r="K43" i="29"/>
  <c r="N7" i="29"/>
  <c r="K105" i="29"/>
  <c r="K49" i="29"/>
  <c r="N47" i="29"/>
  <c r="N49" i="29"/>
  <c r="M26" i="29"/>
  <c r="M30" i="29"/>
  <c r="L28" i="29"/>
  <c r="J30" i="29"/>
  <c r="I23" i="26"/>
  <c r="J115" i="17"/>
  <c r="M30" i="27"/>
  <c r="E120" i="27"/>
  <c r="K115" i="21"/>
  <c r="K115" i="5"/>
  <c r="I60" i="16"/>
  <c r="I60" i="17"/>
  <c r="I60" i="18"/>
  <c r="I60" i="19"/>
  <c r="M34" i="27"/>
  <c r="J60" i="16"/>
  <c r="J60" i="17"/>
  <c r="L77" i="26"/>
  <c r="L94" i="27"/>
  <c r="P115" i="19"/>
  <c r="L23" i="17"/>
  <c r="L77" i="22"/>
  <c r="K24" i="17"/>
  <c r="K24" i="18"/>
  <c r="L113" i="26"/>
  <c r="O78" i="18"/>
  <c r="O78" i="19"/>
  <c r="O78" i="5"/>
  <c r="O78" i="21"/>
  <c r="K60" i="16"/>
  <c r="K60" i="17"/>
  <c r="J24" i="16"/>
  <c r="J24" i="17"/>
  <c r="J24" i="18"/>
  <c r="J24" i="19"/>
  <c r="M46" i="18"/>
  <c r="L54" i="21"/>
  <c r="M41" i="17"/>
  <c r="J78" i="16"/>
  <c r="J78" i="17"/>
  <c r="J78" i="18"/>
  <c r="J78" i="19"/>
  <c r="J78" i="5"/>
  <c r="K77" i="26"/>
  <c r="L36" i="5"/>
  <c r="L41" i="5"/>
  <c r="M91" i="20"/>
  <c r="M54" i="26"/>
  <c r="L46" i="22"/>
  <c r="L59" i="22"/>
  <c r="E78" i="18"/>
  <c r="E78" i="19"/>
  <c r="E78" i="5"/>
  <c r="E78" i="21"/>
  <c r="E78" i="22"/>
  <c r="E78" i="26"/>
  <c r="E82" i="27"/>
  <c r="K77" i="22"/>
  <c r="N95" i="17"/>
  <c r="N96" i="17"/>
  <c r="R41" i="5"/>
  <c r="O95" i="5"/>
  <c r="H104" i="5"/>
  <c r="H113" i="5"/>
  <c r="H114" i="5" s="1"/>
  <c r="F74" i="20"/>
  <c r="Q95" i="16"/>
  <c r="Q96" i="16"/>
  <c r="M103" i="17"/>
  <c r="M104" i="17"/>
  <c r="M113" i="17"/>
  <c r="L35" i="18"/>
  <c r="M35" i="18"/>
  <c r="M48" i="18"/>
  <c r="M50" i="18"/>
  <c r="M9" i="19"/>
  <c r="M43" i="19"/>
  <c r="M46" i="19"/>
  <c r="M59" i="19"/>
  <c r="L43" i="19"/>
  <c r="L46" i="19"/>
  <c r="J46" i="19"/>
  <c r="J59" i="19"/>
  <c r="H64" i="19"/>
  <c r="H77" i="19"/>
  <c r="M61" i="19"/>
  <c r="M64" i="19"/>
  <c r="M77" i="19"/>
  <c r="H23" i="18"/>
  <c r="H115" i="18" s="1"/>
  <c r="J46" i="5"/>
  <c r="J59" i="5"/>
  <c r="P95" i="5"/>
  <c r="N14" i="20"/>
  <c r="Q23" i="16"/>
  <c r="O41" i="16"/>
  <c r="O42" i="16"/>
  <c r="R95" i="16"/>
  <c r="K104" i="17"/>
  <c r="K113" i="17"/>
  <c r="N31" i="18"/>
  <c r="N32" i="18"/>
  <c r="N41" i="18"/>
  <c r="J36" i="19"/>
  <c r="L76" i="19"/>
  <c r="L77" i="19"/>
  <c r="L110" i="16"/>
  <c r="L112" i="16"/>
  <c r="N110" i="16"/>
  <c r="N112" i="16"/>
  <c r="N113" i="16"/>
  <c r="M26" i="18"/>
  <c r="M28" i="18"/>
  <c r="L26" i="18"/>
  <c r="L28" i="18"/>
  <c r="L29" i="18"/>
  <c r="M29" i="18"/>
  <c r="M32" i="18"/>
  <c r="J10" i="19"/>
  <c r="M7" i="19"/>
  <c r="M10" i="19"/>
  <c r="L7" i="19"/>
  <c r="L30" i="19"/>
  <c r="L32" i="19"/>
  <c r="J32" i="19"/>
  <c r="Q96" i="17"/>
  <c r="Q96" i="18"/>
  <c r="E23" i="5"/>
  <c r="M50" i="5"/>
  <c r="M82" i="5"/>
  <c r="M95" i="5"/>
  <c r="N106" i="5"/>
  <c r="N108" i="5"/>
  <c r="N17" i="20"/>
  <c r="N18" i="20"/>
  <c r="H39" i="20"/>
  <c r="H40" i="20"/>
  <c r="S23" i="16"/>
  <c r="I77" i="18"/>
  <c r="N85" i="18"/>
  <c r="K86" i="18"/>
  <c r="K95" i="18"/>
  <c r="M27" i="19"/>
  <c r="M28" i="19"/>
  <c r="M41" i="19"/>
  <c r="J28" i="19"/>
  <c r="J41" i="19"/>
  <c r="L27" i="19"/>
  <c r="L28" i="19"/>
  <c r="K32" i="19"/>
  <c r="N30" i="19"/>
  <c r="N32" i="19"/>
  <c r="L36" i="18"/>
  <c r="N27" i="5"/>
  <c r="N28" i="5"/>
  <c r="H94" i="5"/>
  <c r="H95" i="5"/>
  <c r="J31" i="20"/>
  <c r="J40" i="20"/>
  <c r="L30" i="20"/>
  <c r="L31" i="20"/>
  <c r="L40" i="20"/>
  <c r="R91" i="20"/>
  <c r="R109" i="20"/>
  <c r="R41" i="16"/>
  <c r="R115" i="16"/>
  <c r="O41" i="17"/>
  <c r="N88" i="18"/>
  <c r="N90" i="18"/>
  <c r="N25" i="19"/>
  <c r="N28" i="19"/>
  <c r="K28" i="19"/>
  <c r="M14" i="26"/>
  <c r="K59" i="19"/>
  <c r="M111" i="16"/>
  <c r="M112" i="16"/>
  <c r="M113" i="16"/>
  <c r="M114" i="16"/>
  <c r="M17" i="18"/>
  <c r="M18" i="18"/>
  <c r="L17" i="18"/>
  <c r="L18" i="18"/>
  <c r="M19" i="18"/>
  <c r="M22" i="18"/>
  <c r="H68" i="18"/>
  <c r="H77" i="18"/>
  <c r="H78" i="18"/>
  <c r="H78" i="19"/>
  <c r="N84" i="18"/>
  <c r="N86" i="18"/>
  <c r="I86" i="18"/>
  <c r="I90" i="18"/>
  <c r="L107" i="18"/>
  <c r="L108" i="18"/>
  <c r="O23" i="19"/>
  <c r="N12" i="19"/>
  <c r="N14" i="19"/>
  <c r="M34" i="5"/>
  <c r="M36" i="5"/>
  <c r="J36" i="5"/>
  <c r="J41" i="5"/>
  <c r="N33" i="29"/>
  <c r="I74" i="20"/>
  <c r="I78" i="16"/>
  <c r="I78" i="17"/>
  <c r="P95" i="16"/>
  <c r="L7" i="18"/>
  <c r="L10" i="18"/>
  <c r="L23" i="18"/>
  <c r="L24" i="18"/>
  <c r="N7" i="18"/>
  <c r="N10" i="18" s="1"/>
  <c r="N23" i="18" s="1"/>
  <c r="N115" i="18" s="1"/>
  <c r="Q23" i="19"/>
  <c r="M21" i="19"/>
  <c r="J22" i="19"/>
  <c r="M36" i="26"/>
  <c r="M49" i="29"/>
  <c r="K94" i="29"/>
  <c r="N92" i="29"/>
  <c r="N94" i="29"/>
  <c r="L12" i="26"/>
  <c r="L14" i="26"/>
  <c r="L23" i="26"/>
  <c r="N12" i="26"/>
  <c r="N14" i="26"/>
  <c r="S113" i="26"/>
  <c r="L57" i="19"/>
  <c r="L58" i="19"/>
  <c r="L59" i="19"/>
  <c r="I108" i="19"/>
  <c r="I113" i="19"/>
  <c r="M108" i="26"/>
  <c r="N23" i="27"/>
  <c r="N57" i="27"/>
  <c r="L43" i="5"/>
  <c r="L46" i="5"/>
  <c r="K64" i="19"/>
  <c r="K77" i="19"/>
  <c r="K78" i="19"/>
  <c r="K78" i="5"/>
  <c r="K78" i="21"/>
  <c r="K78" i="22"/>
  <c r="Q95" i="19"/>
  <c r="Q115" i="19" s="1"/>
  <c r="Q41" i="22"/>
  <c r="R77" i="26"/>
  <c r="R78" i="26" s="1"/>
  <c r="R82" i="27" s="1"/>
  <c r="R82" i="29" s="1"/>
  <c r="K19" i="29"/>
  <c r="J68" i="29"/>
  <c r="M72" i="26"/>
  <c r="O43" i="29"/>
  <c r="L103" i="22"/>
  <c r="L104" i="22"/>
  <c r="L113" i="22"/>
  <c r="M103" i="22"/>
  <c r="M104" i="22"/>
  <c r="K82" i="26"/>
  <c r="K95" i="26"/>
  <c r="N80" i="26"/>
  <c r="N82" i="26"/>
  <c r="N95" i="26"/>
  <c r="P81" i="29"/>
  <c r="M94" i="29"/>
  <c r="M99" i="29"/>
  <c r="N37" i="19"/>
  <c r="N40" i="19"/>
  <c r="P95" i="21"/>
  <c r="O77" i="22"/>
  <c r="K50" i="26"/>
  <c r="K59" i="26"/>
  <c r="N48" i="26"/>
  <c r="N50" i="26"/>
  <c r="Q95" i="26"/>
  <c r="M57" i="29"/>
  <c r="L87" i="29"/>
  <c r="L90" i="29"/>
  <c r="K90" i="29"/>
  <c r="K99" i="29"/>
  <c r="L41" i="29"/>
  <c r="N41" i="29"/>
  <c r="L49" i="26"/>
  <c r="L50" i="26"/>
  <c r="L59" i="26"/>
  <c r="M97" i="29"/>
  <c r="M98" i="29"/>
  <c r="M7" i="29"/>
  <c r="J42" i="16"/>
  <c r="J42" i="17"/>
  <c r="J109" i="20"/>
  <c r="O24" i="19"/>
  <c r="O24" i="5"/>
  <c r="O24" i="21"/>
  <c r="O24" i="22"/>
  <c r="O24" i="26"/>
  <c r="O25" i="27"/>
  <c r="O115" i="19"/>
  <c r="R42" i="16"/>
  <c r="R42" i="17"/>
  <c r="R42" i="18"/>
  <c r="R42" i="19"/>
  <c r="R42" i="5"/>
  <c r="R42" i="21"/>
  <c r="R42" i="22"/>
  <c r="R42" i="26"/>
  <c r="R44" i="27"/>
  <c r="S24" i="16"/>
  <c r="S24" i="17"/>
  <c r="S24" i="18"/>
  <c r="S24" i="19"/>
  <c r="S24" i="5"/>
  <c r="S24" i="21"/>
  <c r="S24" i="22"/>
  <c r="S24" i="26"/>
  <c r="S25" i="27"/>
  <c r="S115" i="16"/>
  <c r="K115" i="17"/>
  <c r="N115" i="16"/>
  <c r="K78" i="26"/>
  <c r="I109" i="20"/>
  <c r="O78" i="22"/>
  <c r="O78" i="26"/>
  <c r="O82" i="27"/>
  <c r="R96" i="16"/>
  <c r="R96" i="17"/>
  <c r="R96" i="18"/>
  <c r="R96" i="19"/>
  <c r="R96" i="5"/>
  <c r="R96" i="21"/>
  <c r="H115" i="19"/>
  <c r="K41" i="19"/>
  <c r="J23" i="19"/>
  <c r="Q115" i="16"/>
  <c r="Q24" i="16"/>
  <c r="Q24" i="17"/>
  <c r="Q24" i="18"/>
  <c r="Q24" i="19"/>
  <c r="Q24" i="5"/>
  <c r="Q24" i="21"/>
  <c r="Q24" i="22"/>
  <c r="Q24" i="26"/>
  <c r="Q25" i="27"/>
  <c r="J115" i="5"/>
  <c r="N23" i="20"/>
  <c r="N24" i="16"/>
  <c r="M96" i="16"/>
  <c r="L24" i="17"/>
  <c r="P96" i="16"/>
  <c r="P96" i="17"/>
  <c r="P96" i="18"/>
  <c r="P96" i="19"/>
  <c r="P96" i="5"/>
  <c r="P96" i="21"/>
  <c r="P96" i="22"/>
  <c r="P96" i="26"/>
  <c r="P115" i="16"/>
  <c r="E115" i="5"/>
  <c r="O115" i="16"/>
  <c r="O42" i="17"/>
  <c r="O42" i="18"/>
  <c r="O42" i="19"/>
  <c r="O42" i="5"/>
  <c r="O42" i="21"/>
  <c r="O42" i="22"/>
  <c r="O42" i="26"/>
  <c r="O44" i="27"/>
  <c r="O115" i="17"/>
  <c r="I78" i="18"/>
  <c r="I78" i="19"/>
  <c r="J24" i="5"/>
  <c r="J24" i="21"/>
  <c r="K53" i="29"/>
  <c r="J109" i="29"/>
  <c r="K109" i="29"/>
  <c r="L69" i="29"/>
  <c r="J72" i="29"/>
  <c r="L52" i="29"/>
  <c r="J53" i="29"/>
  <c r="L50" i="29"/>
  <c r="L53" i="29"/>
  <c r="L51" i="29"/>
  <c r="N14" i="29"/>
  <c r="N15" i="29"/>
  <c r="K115" i="22"/>
  <c r="K115" i="26"/>
  <c r="J115" i="19"/>
  <c r="M96" i="17"/>
  <c r="M96" i="18"/>
  <c r="M96" i="19"/>
  <c r="M96" i="5"/>
  <c r="M41" i="18"/>
  <c r="M74" i="20"/>
  <c r="M78" i="16"/>
  <c r="M78" i="17"/>
  <c r="M78" i="18"/>
  <c r="M78" i="19"/>
  <c r="N41" i="19"/>
  <c r="M114" i="17"/>
  <c r="P82" i="29"/>
  <c r="H42" i="16"/>
  <c r="H42" i="17"/>
  <c r="L99" i="29"/>
  <c r="Q63" i="27"/>
  <c r="J78" i="21"/>
  <c r="J78" i="22"/>
  <c r="J78" i="26"/>
  <c r="R100" i="27"/>
  <c r="R100" i="29"/>
  <c r="O96" i="16"/>
  <c r="O96" i="17"/>
  <c r="O96" i="18"/>
  <c r="O96" i="19"/>
  <c r="O96" i="5"/>
  <c r="O96" i="21"/>
  <c r="O96" i="22"/>
  <c r="O96" i="26"/>
  <c r="R24" i="5"/>
  <c r="R24" i="21"/>
  <c r="R24" i="22"/>
  <c r="R24" i="26"/>
  <c r="R25" i="27"/>
  <c r="R25" i="29"/>
  <c r="M95" i="26"/>
  <c r="L23" i="21"/>
  <c r="P100" i="27"/>
  <c r="S60" i="18"/>
  <c r="S60" i="19"/>
  <c r="S60" i="5"/>
  <c r="S60" i="21"/>
  <c r="S60" i="22"/>
  <c r="S60" i="26"/>
  <c r="S63" i="27"/>
  <c r="L77" i="21"/>
  <c r="N95" i="21"/>
  <c r="O44" i="29"/>
  <c r="R44" i="29"/>
  <c r="Q63" i="29"/>
  <c r="S82" i="29"/>
  <c r="M95" i="22"/>
  <c r="N60" i="16"/>
  <c r="N60" i="17"/>
  <c r="N60" i="18"/>
  <c r="N60" i="19"/>
  <c r="L77" i="16"/>
  <c r="L78" i="16"/>
  <c r="L78" i="17"/>
  <c r="L78" i="18"/>
  <c r="L78" i="19"/>
  <c r="L59" i="17"/>
  <c r="H60" i="16"/>
  <c r="H60" i="17"/>
  <c r="H60" i="18"/>
  <c r="H60" i="19"/>
  <c r="J23" i="26"/>
  <c r="L41" i="21"/>
  <c r="L57" i="20"/>
  <c r="L91" i="20"/>
  <c r="L96" i="16"/>
  <c r="L96" i="17"/>
  <c r="M40" i="20"/>
  <c r="O100" i="27"/>
  <c r="O100" i="29"/>
  <c r="L95" i="21"/>
  <c r="L115" i="21" s="1"/>
  <c r="L68" i="5"/>
  <c r="L77" i="5"/>
  <c r="M44" i="20"/>
  <c r="M57" i="20"/>
  <c r="K42" i="16"/>
  <c r="K42" i="17"/>
  <c r="K42" i="18"/>
  <c r="K42" i="19"/>
  <c r="K42" i="5"/>
  <c r="K42" i="21"/>
  <c r="K42" i="22"/>
  <c r="K42" i="26"/>
  <c r="Q114" i="17"/>
  <c r="I114" i="16"/>
  <c r="I114" i="17"/>
  <c r="I114" i="18"/>
  <c r="I114" i="19"/>
  <c r="I114" i="5"/>
  <c r="Q114" i="16"/>
  <c r="E115" i="17"/>
  <c r="H96" i="17"/>
  <c r="H96" i="18"/>
  <c r="H96" i="19"/>
  <c r="H96" i="5"/>
  <c r="M73" i="20"/>
  <c r="N103" i="20"/>
  <c r="N108" i="20"/>
  <c r="N114" i="16"/>
  <c r="N114" i="17"/>
  <c r="N114" i="18"/>
  <c r="N114" i="19"/>
  <c r="K96" i="16"/>
  <c r="K96" i="17"/>
  <c r="K96" i="18"/>
  <c r="K96" i="19"/>
  <c r="K96" i="5"/>
  <c r="K96" i="21"/>
  <c r="K96" i="22"/>
  <c r="K96" i="26"/>
  <c r="J41" i="18"/>
  <c r="M54" i="5"/>
  <c r="M59" i="5" s="1"/>
  <c r="M60" i="5" s="1"/>
  <c r="N18" i="5"/>
  <c r="N31" i="20"/>
  <c r="N40" i="20"/>
  <c r="R114" i="17"/>
  <c r="R114" i="18"/>
  <c r="R114" i="19"/>
  <c r="R114" i="5"/>
  <c r="R114" i="21"/>
  <c r="R114" i="22"/>
  <c r="R114" i="26"/>
  <c r="R119" i="27"/>
  <c r="R119" i="29"/>
  <c r="L48" i="5"/>
  <c r="L50" i="5"/>
  <c r="L59" i="5"/>
  <c r="E23" i="16"/>
  <c r="M49" i="16"/>
  <c r="M50" i="16"/>
  <c r="M59" i="16"/>
  <c r="P114" i="16"/>
  <c r="Q77" i="17"/>
  <c r="Q78" i="17"/>
  <c r="Q78" i="18"/>
  <c r="Q78" i="19"/>
  <c r="Q78" i="5"/>
  <c r="Q78" i="21"/>
  <c r="Q78" i="22"/>
  <c r="N80" i="18"/>
  <c r="N82" i="18"/>
  <c r="N95" i="18"/>
  <c r="N96" i="18"/>
  <c r="N96" i="19"/>
  <c r="N96" i="5"/>
  <c r="L80" i="18"/>
  <c r="L82" i="18"/>
  <c r="L95" i="18"/>
  <c r="L96" i="18"/>
  <c r="L96" i="19"/>
  <c r="L96" i="5"/>
  <c r="N21" i="19"/>
  <c r="L21" i="19"/>
  <c r="L22" i="19"/>
  <c r="J36" i="21"/>
  <c r="J41" i="21"/>
  <c r="S114" i="16"/>
  <c r="S114" i="17"/>
  <c r="S114" i="18"/>
  <c r="S114" i="19"/>
  <c r="S114" i="5"/>
  <c r="S114" i="21"/>
  <c r="S114" i="22"/>
  <c r="S114" i="26"/>
  <c r="S119" i="27"/>
  <c r="N11" i="5"/>
  <c r="N14" i="5"/>
  <c r="N29" i="5"/>
  <c r="N32" i="5"/>
  <c r="M66" i="20"/>
  <c r="M69" i="20"/>
  <c r="L38" i="16"/>
  <c r="L40" i="16"/>
  <c r="L41" i="16"/>
  <c r="L98" i="16"/>
  <c r="L100" i="16"/>
  <c r="L113" i="16"/>
  <c r="L114" i="16"/>
  <c r="L114" i="17"/>
  <c r="J100" i="16"/>
  <c r="J113" i="16"/>
  <c r="H104" i="16"/>
  <c r="H113" i="16"/>
  <c r="L102" i="16"/>
  <c r="L104" i="16"/>
  <c r="K104" i="16"/>
  <c r="K113" i="16"/>
  <c r="N61" i="17"/>
  <c r="N62" i="17"/>
  <c r="M52" i="18"/>
  <c r="M54" i="18"/>
  <c r="M59" i="18"/>
  <c r="K58" i="18"/>
  <c r="K59" i="18"/>
  <c r="I82" i="18"/>
  <c r="I95" i="18"/>
  <c r="I96" i="18"/>
  <c r="I96" i="19"/>
  <c r="I96" i="5"/>
  <c r="R59" i="19"/>
  <c r="E113" i="19"/>
  <c r="P41" i="21"/>
  <c r="P42" i="21"/>
  <c r="P42" i="22"/>
  <c r="P42" i="26"/>
  <c r="P44" i="27"/>
  <c r="P44" i="29"/>
  <c r="L66" i="5"/>
  <c r="S42" i="16"/>
  <c r="S42" i="17"/>
  <c r="S42" i="18"/>
  <c r="S42" i="19"/>
  <c r="S42" i="5"/>
  <c r="S42" i="21"/>
  <c r="S42" i="22"/>
  <c r="S42" i="26"/>
  <c r="S44" i="27"/>
  <c r="S44" i="29"/>
  <c r="E60" i="16"/>
  <c r="E60" i="17"/>
  <c r="E60" i="18"/>
  <c r="E60" i="19"/>
  <c r="E60" i="5"/>
  <c r="E60" i="21"/>
  <c r="E60" i="22"/>
  <c r="E60" i="26"/>
  <c r="E63" i="27"/>
  <c r="R114" i="16"/>
  <c r="Q41" i="17"/>
  <c r="Q42" i="17"/>
  <c r="Q42" i="18"/>
  <c r="Q42" i="19"/>
  <c r="Q42" i="5"/>
  <c r="Q42" i="21"/>
  <c r="Q42" i="22"/>
  <c r="E41" i="18"/>
  <c r="Q114" i="18"/>
  <c r="Q114" i="19"/>
  <c r="Q114" i="5"/>
  <c r="Q114" i="21"/>
  <c r="Q114" i="22"/>
  <c r="Q114" i="26"/>
  <c r="Q119" i="27"/>
  <c r="Q119" i="29"/>
  <c r="L35" i="19"/>
  <c r="L36" i="19"/>
  <c r="L41" i="19"/>
  <c r="L92" i="21"/>
  <c r="L94" i="21"/>
  <c r="L99" i="21"/>
  <c r="L100" i="21"/>
  <c r="L113" i="21"/>
  <c r="J100" i="21"/>
  <c r="J113" i="21"/>
  <c r="M100" i="5"/>
  <c r="H91" i="20"/>
  <c r="H96" i="16"/>
  <c r="P114" i="17"/>
  <c r="P114" i="18"/>
  <c r="P114" i="19"/>
  <c r="P114" i="5"/>
  <c r="P114" i="21"/>
  <c r="P114" i="22"/>
  <c r="P114" i="26"/>
  <c r="P119" i="27"/>
  <c r="P119" i="29"/>
  <c r="L31" i="18"/>
  <c r="L32" i="18"/>
  <c r="L41" i="18"/>
  <c r="J32" i="18"/>
  <c r="M34" i="18"/>
  <c r="M36" i="18"/>
  <c r="H36" i="18"/>
  <c r="H41" i="18"/>
  <c r="L102" i="18"/>
  <c r="L104" i="18"/>
  <c r="L113" i="18"/>
  <c r="M102" i="18"/>
  <c r="M104" i="18"/>
  <c r="M113" i="18"/>
  <c r="M13" i="29"/>
  <c r="M15" i="29"/>
  <c r="J15" i="29"/>
  <c r="M109" i="29"/>
  <c r="N34" i="26"/>
  <c r="L34" i="26"/>
  <c r="L36" i="26"/>
  <c r="L41" i="26"/>
  <c r="N108" i="26"/>
  <c r="E100" i="29"/>
  <c r="P100" i="29"/>
  <c r="S62" i="29"/>
  <c r="R95" i="22"/>
  <c r="R96" i="22"/>
  <c r="R96" i="26"/>
  <c r="N36" i="26"/>
  <c r="N38" i="27"/>
  <c r="I62" i="27"/>
  <c r="S100" i="27"/>
  <c r="S100" i="29"/>
  <c r="I43" i="27"/>
  <c r="J34" i="29"/>
  <c r="L31" i="29"/>
  <c r="L34" i="29"/>
  <c r="P63" i="29"/>
  <c r="M68" i="29"/>
  <c r="N105" i="29"/>
  <c r="M53" i="29"/>
  <c r="O62" i="29"/>
  <c r="O63" i="29"/>
  <c r="R81" i="29"/>
  <c r="N72" i="29"/>
  <c r="L71" i="29"/>
  <c r="L72" i="29"/>
  <c r="M71" i="29"/>
  <c r="M72" i="29"/>
  <c r="I118" i="29"/>
  <c r="K15" i="29"/>
  <c r="L12" i="29"/>
  <c r="L15" i="29"/>
  <c r="O81" i="29"/>
  <c r="O82" i="29"/>
  <c r="L74" i="29"/>
  <c r="L76" i="29"/>
  <c r="L101" i="29"/>
  <c r="L105" i="29"/>
  <c r="N104" i="29"/>
  <c r="L104" i="29"/>
  <c r="O118" i="29"/>
  <c r="O119" i="29"/>
  <c r="S118" i="29"/>
  <c r="N83" i="29"/>
  <c r="N86" i="29"/>
  <c r="N99" i="29"/>
  <c r="L115" i="26"/>
  <c r="H114" i="16"/>
  <c r="H114" i="17"/>
  <c r="H114" i="18"/>
  <c r="H114" i="19"/>
  <c r="H115" i="16"/>
  <c r="L78" i="5"/>
  <c r="L115" i="16"/>
  <c r="L42" i="16"/>
  <c r="L42" i="17"/>
  <c r="L42" i="19"/>
  <c r="L42" i="5"/>
  <c r="L42" i="21"/>
  <c r="L42" i="22"/>
  <c r="L42" i="26"/>
  <c r="E114" i="19"/>
  <c r="E114" i="5"/>
  <c r="E114" i="21"/>
  <c r="E114" i="22"/>
  <c r="E114" i="26"/>
  <c r="E119" i="27"/>
  <c r="E115" i="19"/>
  <c r="J115" i="18"/>
  <c r="J42" i="18"/>
  <c r="J42" i="19"/>
  <c r="J42" i="5"/>
  <c r="M42" i="16"/>
  <c r="M42" i="17"/>
  <c r="M109" i="20"/>
  <c r="J115" i="26"/>
  <c r="N42" i="19"/>
  <c r="M42" i="18"/>
  <c r="M42" i="19"/>
  <c r="E42" i="18"/>
  <c r="E42" i="19"/>
  <c r="E42" i="5"/>
  <c r="E42" i="21"/>
  <c r="E42" i="22"/>
  <c r="E42" i="26"/>
  <c r="E44" i="27"/>
  <c r="E115" i="18"/>
  <c r="R60" i="19"/>
  <c r="R60" i="5"/>
  <c r="R60" i="21"/>
  <c r="R60" i="22"/>
  <c r="R60" i="26"/>
  <c r="R63" i="27"/>
  <c r="R63" i="29"/>
  <c r="R115" i="19"/>
  <c r="J115" i="21"/>
  <c r="J42" i="21"/>
  <c r="J42" i="22"/>
  <c r="J42" i="26"/>
  <c r="M60" i="16"/>
  <c r="M60" i="17"/>
  <c r="M60" i="18"/>
  <c r="M60" i="19"/>
  <c r="M115" i="16"/>
  <c r="H109" i="20"/>
  <c r="H42" i="18"/>
  <c r="H42" i="19"/>
  <c r="L96" i="21"/>
  <c r="L96" i="22" s="1"/>
  <c r="L96" i="26" s="1"/>
  <c r="L60" i="17"/>
  <c r="L60" i="18"/>
  <c r="L60" i="19"/>
  <c r="L115" i="17"/>
  <c r="S63" i="29"/>
  <c r="M114" i="18"/>
  <c r="M114" i="19"/>
  <c r="N64" i="17"/>
  <c r="N77" i="17"/>
  <c r="J114" i="16"/>
  <c r="J114" i="17"/>
  <c r="J114" i="18"/>
  <c r="J114" i="19"/>
  <c r="J114" i="5"/>
  <c r="J114" i="21"/>
  <c r="J114" i="22"/>
  <c r="J114" i="26"/>
  <c r="J115" i="16"/>
  <c r="E24" i="16"/>
  <c r="E24" i="17"/>
  <c r="E24" i="18"/>
  <c r="E24" i="19"/>
  <c r="E24" i="5"/>
  <c r="E24" i="21"/>
  <c r="E24" i="22"/>
  <c r="E24" i="26" s="1"/>
  <c r="E25" i="27" s="1"/>
  <c r="E115" i="16"/>
  <c r="N42" i="16"/>
  <c r="N42" i="17"/>
  <c r="N42" i="18"/>
  <c r="N109" i="20"/>
  <c r="Q115" i="17"/>
  <c r="L60" i="16"/>
  <c r="L109" i="20"/>
  <c r="N96" i="21"/>
  <c r="N96" i="22" s="1"/>
  <c r="N96" i="26" s="1"/>
  <c r="S119" i="29"/>
  <c r="L114" i="18"/>
  <c r="L114" i="19"/>
  <c r="L114" i="5"/>
  <c r="L114" i="21"/>
  <c r="L114" i="22"/>
  <c r="L114" i="26"/>
  <c r="L42" i="18"/>
  <c r="L115" i="18"/>
  <c r="K60" i="18"/>
  <c r="K60" i="19"/>
  <c r="K60" i="5"/>
  <c r="K60" i="21"/>
  <c r="K60" i="22"/>
  <c r="K60" i="26"/>
  <c r="K115" i="18"/>
  <c r="K114" i="16"/>
  <c r="K114" i="17"/>
  <c r="K114" i="18"/>
  <c r="K114" i="19"/>
  <c r="K114" i="5"/>
  <c r="K114" i="21"/>
  <c r="K114" i="22"/>
  <c r="K114" i="26"/>
  <c r="K115" i="16"/>
  <c r="L115" i="5"/>
  <c r="L60" i="5"/>
  <c r="L60" i="21"/>
  <c r="L60" i="22"/>
  <c r="L60" i="26"/>
  <c r="L78" i="21"/>
  <c r="L78" i="22"/>
  <c r="L78" i="26"/>
  <c r="N78" i="17"/>
  <c r="N78" i="18"/>
  <c r="N78" i="19"/>
  <c r="N113" i="29"/>
  <c r="L112" i="29"/>
  <c r="L113" i="29"/>
  <c r="L55" i="29"/>
  <c r="L57" i="29"/>
  <c r="M37" i="29"/>
  <c r="L35" i="29"/>
  <c r="L37" i="29"/>
  <c r="M16" i="29"/>
  <c r="M19" i="29"/>
  <c r="L38" i="29"/>
  <c r="K117" i="29"/>
  <c r="K118" i="29"/>
  <c r="J80" i="29"/>
  <c r="J81" i="29"/>
  <c r="M102" i="31"/>
  <c r="M92" i="31"/>
  <c r="N51" i="31"/>
  <c r="M25" i="31"/>
  <c r="M28" i="31" s="1"/>
  <c r="M34" i="31"/>
  <c r="N37" i="31"/>
  <c r="M43" i="31"/>
  <c r="M46" i="31" s="1"/>
  <c r="M61" i="31"/>
  <c r="M64" i="31" s="1"/>
  <c r="M87" i="31"/>
  <c r="M98" i="31"/>
  <c r="L15" i="31"/>
  <c r="L26" i="31"/>
  <c r="K18" i="31"/>
  <c r="L91" i="31"/>
  <c r="L87" i="31"/>
  <c r="L81" i="31"/>
  <c r="L11" i="31"/>
  <c r="M52" i="31"/>
  <c r="J22" i="31"/>
  <c r="M21" i="31"/>
  <c r="M16" i="31"/>
  <c r="L8" i="31"/>
  <c r="H118" i="29"/>
  <c r="L116" i="29"/>
  <c r="L117" i="29"/>
  <c r="L118" i="29"/>
  <c r="M80" i="29"/>
  <c r="M81" i="29"/>
  <c r="I81" i="29"/>
  <c r="N80" i="29"/>
  <c r="N81" i="29"/>
  <c r="K80" i="29"/>
  <c r="K81" i="29"/>
  <c r="L77" i="29"/>
  <c r="L80" i="29"/>
  <c r="L81" i="29"/>
  <c r="H62" i="29"/>
  <c r="I62" i="29"/>
  <c r="K61" i="29"/>
  <c r="K62" i="29" s="1"/>
  <c r="L58" i="29"/>
  <c r="M42" i="29"/>
  <c r="M43" i="29"/>
  <c r="H43" i="29"/>
  <c r="N42" i="29"/>
  <c r="N43" i="29"/>
  <c r="J42" i="29"/>
  <c r="J43" i="29"/>
  <c r="L39" i="29"/>
  <c r="L42" i="29"/>
  <c r="L43" i="29"/>
  <c r="M22" i="29"/>
  <c r="M23" i="29"/>
  <c r="H24" i="29"/>
  <c r="M99" i="31"/>
  <c r="N105" i="31"/>
  <c r="N69" i="31"/>
  <c r="J54" i="31"/>
  <c r="L7" i="32"/>
  <c r="N12" i="32"/>
  <c r="N20" i="32"/>
  <c r="N38" i="32"/>
  <c r="N56" i="32"/>
  <c r="L29" i="32"/>
  <c r="M43" i="32"/>
  <c r="M57" i="32"/>
  <c r="L20" i="32"/>
  <c r="M53" i="32"/>
  <c r="M81" i="32"/>
  <c r="M89" i="32"/>
  <c r="L109" i="31"/>
  <c r="M73" i="31"/>
  <c r="L38" i="31"/>
  <c r="J40" i="31"/>
  <c r="J76" i="31"/>
  <c r="N105" i="27" l="1"/>
  <c r="N99" i="27"/>
  <c r="N100" i="27" s="1"/>
  <c r="N100" i="29" s="1"/>
  <c r="K99" i="27"/>
  <c r="K100" i="27" s="1"/>
  <c r="K100" i="29" s="1"/>
  <c r="M113" i="27"/>
  <c r="J99" i="27"/>
  <c r="J100" i="27" s="1"/>
  <c r="J100" i="29" s="1"/>
  <c r="M99" i="27"/>
  <c r="L99" i="27"/>
  <c r="L100" i="27" s="1"/>
  <c r="L100" i="29" s="1"/>
  <c r="M72" i="27"/>
  <c r="L68" i="27"/>
  <c r="L61" i="27"/>
  <c r="L42" i="27"/>
  <c r="M19" i="27"/>
  <c r="M15" i="27"/>
  <c r="M11" i="27"/>
  <c r="L110" i="32"/>
  <c r="L37" i="32"/>
  <c r="L34" i="32"/>
  <c r="L69" i="32"/>
  <c r="L15" i="32"/>
  <c r="N61" i="29"/>
  <c r="N62" i="29" s="1"/>
  <c r="I120" i="29"/>
  <c r="P25" i="29"/>
  <c r="L67" i="32"/>
  <c r="M49" i="32"/>
  <c r="N48" i="32"/>
  <c r="I23" i="18"/>
  <c r="I115" i="18" s="1"/>
  <c r="I24" i="17"/>
  <c r="I24" i="18" s="1"/>
  <c r="I115" i="17"/>
  <c r="N23" i="17"/>
  <c r="M23" i="17"/>
  <c r="H23" i="17"/>
  <c r="N24" i="17"/>
  <c r="N24" i="18" s="1"/>
  <c r="N115" i="17"/>
  <c r="M115" i="17"/>
  <c r="M24" i="17"/>
  <c r="M24" i="18" s="1"/>
  <c r="M24" i="19" s="1"/>
  <c r="H115" i="17"/>
  <c r="H24" i="17"/>
  <c r="H24" i="18" s="1"/>
  <c r="H24" i="19" s="1"/>
  <c r="H24" i="5" s="1"/>
  <c r="H24" i="21" s="1"/>
  <c r="H24" i="22" s="1"/>
  <c r="I23" i="19"/>
  <c r="N120" i="29"/>
  <c r="K120" i="29"/>
  <c r="L120" i="29"/>
  <c r="J120" i="29"/>
  <c r="L23" i="27"/>
  <c r="N19" i="27"/>
  <c r="N24" i="27" s="1"/>
  <c r="L19" i="27"/>
  <c r="K24" i="27"/>
  <c r="L15" i="27"/>
  <c r="M24" i="27"/>
  <c r="J24" i="27"/>
  <c r="N42" i="27"/>
  <c r="N43" i="27" s="1"/>
  <c r="L38" i="27"/>
  <c r="M38" i="27"/>
  <c r="L34" i="27"/>
  <c r="K43" i="27"/>
  <c r="K44" i="27" s="1"/>
  <c r="K44" i="29" s="1"/>
  <c r="J43" i="27"/>
  <c r="J44" i="27" s="1"/>
  <c r="J44" i="29" s="1"/>
  <c r="M43" i="27"/>
  <c r="N61" i="27"/>
  <c r="M61" i="27"/>
  <c r="L57" i="27"/>
  <c r="K62" i="27"/>
  <c r="K63" i="27" s="1"/>
  <c r="K63" i="29" s="1"/>
  <c r="M53" i="27"/>
  <c r="L53" i="27"/>
  <c r="J62" i="27"/>
  <c r="J63" i="27" s="1"/>
  <c r="J63" i="29" s="1"/>
  <c r="N49" i="27"/>
  <c r="L49" i="27"/>
  <c r="M49" i="27"/>
  <c r="M80" i="27"/>
  <c r="L80" i="27"/>
  <c r="N76" i="27"/>
  <c r="L76" i="27"/>
  <c r="J81" i="27"/>
  <c r="J82" i="27" s="1"/>
  <c r="J82" i="29" s="1"/>
  <c r="K81" i="27"/>
  <c r="K82" i="27" s="1"/>
  <c r="K82" i="29" s="1"/>
  <c r="L72" i="27"/>
  <c r="L81" i="27" s="1"/>
  <c r="L82" i="27" s="1"/>
  <c r="L82" i="29" s="1"/>
  <c r="N68" i="27"/>
  <c r="H81" i="27"/>
  <c r="M68" i="27"/>
  <c r="M81" i="27" s="1"/>
  <c r="L117" i="27"/>
  <c r="M117" i="27"/>
  <c r="N113" i="27"/>
  <c r="N118" i="27" s="1"/>
  <c r="L113" i="27"/>
  <c r="J118" i="27"/>
  <c r="J119" i="27" s="1"/>
  <c r="J119" i="29" s="1"/>
  <c r="K118" i="27"/>
  <c r="K119" i="27" s="1"/>
  <c r="K119" i="29" s="1"/>
  <c r="L109" i="27"/>
  <c r="M109" i="27"/>
  <c r="M118" i="27" s="1"/>
  <c r="L105" i="27"/>
  <c r="I118" i="27"/>
  <c r="H118" i="27"/>
  <c r="H120" i="29"/>
  <c r="M120" i="29"/>
  <c r="I120" i="27"/>
  <c r="Q82" i="27"/>
  <c r="Q82" i="29" s="1"/>
  <c r="N113" i="26"/>
  <c r="N23" i="26"/>
  <c r="M113" i="26"/>
  <c r="M77" i="26"/>
  <c r="M23" i="26"/>
  <c r="M59" i="26"/>
  <c r="N59" i="26"/>
  <c r="H23" i="26"/>
  <c r="I115" i="26"/>
  <c r="N115" i="26"/>
  <c r="H115" i="26"/>
  <c r="M113" i="22"/>
  <c r="M77" i="22"/>
  <c r="N59" i="22"/>
  <c r="H59" i="22"/>
  <c r="N41" i="22"/>
  <c r="M41" i="22"/>
  <c r="H23" i="22"/>
  <c r="H115" i="22" s="1"/>
  <c r="I23" i="22"/>
  <c r="I115" i="22" s="1"/>
  <c r="N23" i="22"/>
  <c r="N115" i="22" s="1"/>
  <c r="M23" i="22"/>
  <c r="M115" i="22" s="1"/>
  <c r="J115" i="22"/>
  <c r="J24" i="22"/>
  <c r="J24" i="26" s="1"/>
  <c r="H114" i="21"/>
  <c r="H114" i="22" s="1"/>
  <c r="H114" i="26" s="1"/>
  <c r="M114" i="21"/>
  <c r="M78" i="21"/>
  <c r="H78" i="21"/>
  <c r="H78" i="22" s="1"/>
  <c r="H78" i="26" s="1"/>
  <c r="H59" i="21"/>
  <c r="M59" i="21"/>
  <c r="M60" i="21" s="1"/>
  <c r="M60" i="22" s="1"/>
  <c r="H60" i="21"/>
  <c r="H60" i="22" s="1"/>
  <c r="H60" i="26" s="1"/>
  <c r="H63" i="27" s="1"/>
  <c r="H63" i="29" s="1"/>
  <c r="M23" i="21"/>
  <c r="H23" i="21"/>
  <c r="H115" i="21" s="1"/>
  <c r="I78" i="21"/>
  <c r="I78" i="22" s="1"/>
  <c r="I78" i="26" s="1"/>
  <c r="I82" i="27" s="1"/>
  <c r="I82" i="29" s="1"/>
  <c r="M115" i="21"/>
  <c r="M96" i="21"/>
  <c r="M96" i="22" s="1"/>
  <c r="M96" i="26" s="1"/>
  <c r="M100" i="27" s="1"/>
  <c r="M100" i="29" s="1"/>
  <c r="I114" i="21"/>
  <c r="I114" i="22" s="1"/>
  <c r="I114" i="26" s="1"/>
  <c r="I119" i="27" s="1"/>
  <c r="I119" i="29" s="1"/>
  <c r="N114" i="21"/>
  <c r="N114" i="22" s="1"/>
  <c r="N114" i="26" s="1"/>
  <c r="N59" i="21"/>
  <c r="I60" i="21"/>
  <c r="I60" i="22" s="1"/>
  <c r="I60" i="26" s="1"/>
  <c r="I63" i="27" s="1"/>
  <c r="I63" i="29" s="1"/>
  <c r="N41" i="21"/>
  <c r="N23" i="21"/>
  <c r="I23" i="21"/>
  <c r="I115" i="21" s="1"/>
  <c r="N115" i="21"/>
  <c r="N23" i="5"/>
  <c r="M23" i="5"/>
  <c r="N77" i="5"/>
  <c r="N78" i="5" s="1"/>
  <c r="N78" i="21" s="1"/>
  <c r="N78" i="22" s="1"/>
  <c r="N78" i="26" s="1"/>
  <c r="N59" i="5"/>
  <c r="N60" i="5" s="1"/>
  <c r="N60" i="21" s="1"/>
  <c r="N60" i="22" s="1"/>
  <c r="N60" i="26" s="1"/>
  <c r="I42" i="5"/>
  <c r="I42" i="21" s="1"/>
  <c r="I42" i="22" s="1"/>
  <c r="I42" i="26" s="1"/>
  <c r="I44" i="27" s="1"/>
  <c r="I44" i="29" s="1"/>
  <c r="I115" i="5"/>
  <c r="N42" i="5"/>
  <c r="N115" i="5"/>
  <c r="M115" i="5"/>
  <c r="M42" i="5"/>
  <c r="M42" i="21" s="1"/>
  <c r="M42" i="22" s="1"/>
  <c r="M42" i="26" s="1"/>
  <c r="H115" i="5"/>
  <c r="H42" i="5"/>
  <c r="H42" i="21" s="1"/>
  <c r="H42" i="22" s="1"/>
  <c r="H42" i="26" s="1"/>
  <c r="H44" i="27" s="1"/>
  <c r="H44" i="29" s="1"/>
  <c r="L30" i="32"/>
  <c r="L97" i="32"/>
  <c r="L17" i="32"/>
  <c r="L71" i="32"/>
  <c r="L53" i="32"/>
  <c r="M61" i="32"/>
  <c r="J64" i="32"/>
  <c r="L107" i="32"/>
  <c r="L103" i="32"/>
  <c r="L38" i="32"/>
  <c r="J40" i="32"/>
  <c r="L51" i="32"/>
  <c r="P41" i="32"/>
  <c r="L99" i="32"/>
  <c r="J28" i="32"/>
  <c r="J46" i="32"/>
  <c r="K28" i="32"/>
  <c r="K46" i="32"/>
  <c r="L56" i="32"/>
  <c r="K32" i="32"/>
  <c r="M25" i="32"/>
  <c r="M28" i="32" s="1"/>
  <c r="N34" i="32"/>
  <c r="N36" i="32" s="1"/>
  <c r="L57" i="32"/>
  <c r="K14" i="32"/>
  <c r="Q23" i="32"/>
  <c r="J68" i="32"/>
  <c r="L11" i="32"/>
  <c r="L25" i="32"/>
  <c r="J72" i="32"/>
  <c r="I23" i="32"/>
  <c r="J58" i="32"/>
  <c r="L75" i="32"/>
  <c r="I113" i="32"/>
  <c r="L70" i="31"/>
  <c r="K72" i="31"/>
  <c r="L17" i="31"/>
  <c r="H23" i="31"/>
  <c r="M97" i="31"/>
  <c r="M100" i="31" s="1"/>
  <c r="J100" i="31"/>
  <c r="J18" i="31"/>
  <c r="N97" i="31"/>
  <c r="N100" i="31" s="1"/>
  <c r="K100" i="31"/>
  <c r="U77" i="31"/>
  <c r="U78" i="31" s="1"/>
  <c r="V23" i="31"/>
  <c r="K94" i="31"/>
  <c r="J28" i="31"/>
  <c r="J46" i="31"/>
  <c r="J64" i="31"/>
  <c r="E113" i="31"/>
  <c r="E114" i="31" s="1"/>
  <c r="M112" i="31"/>
  <c r="L71" i="31"/>
  <c r="O95" i="31"/>
  <c r="O96" i="31" s="1"/>
  <c r="L83" i="31"/>
  <c r="N61" i="31"/>
  <c r="N64" i="31" s="1"/>
  <c r="K64" i="31"/>
  <c r="L88" i="31"/>
  <c r="L79" i="31"/>
  <c r="L43" i="31"/>
  <c r="N43" i="31"/>
  <c r="N46" i="31" s="1"/>
  <c r="L30" i="31"/>
  <c r="L61" i="31"/>
  <c r="N71" i="31"/>
  <c r="L35" i="31"/>
  <c r="L66" i="31"/>
  <c r="K36" i="31"/>
  <c r="H41" i="31"/>
  <c r="L53" i="31"/>
  <c r="N25" i="31"/>
  <c r="N28" i="31" s="1"/>
  <c r="K28" i="31"/>
  <c r="K68" i="31"/>
  <c r="J86" i="31"/>
  <c r="J82" i="31"/>
  <c r="O59" i="31"/>
  <c r="O60" i="31" s="1"/>
  <c r="M68" i="31"/>
  <c r="M14" i="31"/>
  <c r="P59" i="31"/>
  <c r="P60" i="31" s="1"/>
  <c r="L55" i="31"/>
  <c r="O113" i="31"/>
  <c r="O114" i="31" s="1"/>
  <c r="L47" i="31"/>
  <c r="E95" i="31"/>
  <c r="E96" i="31" s="1"/>
  <c r="L25" i="31"/>
  <c r="L34" i="31"/>
  <c r="J32" i="31"/>
  <c r="V59" i="31"/>
  <c r="V60" i="31" s="1"/>
  <c r="L57" i="31"/>
  <c r="L13" i="31"/>
  <c r="L29" i="31"/>
  <c r="L97" i="31"/>
  <c r="L100" i="31" s="1"/>
  <c r="L65" i="31"/>
  <c r="L74" i="31"/>
  <c r="L49" i="31"/>
  <c r="L80" i="31"/>
  <c r="L9" i="31"/>
  <c r="L10" i="31" s="1"/>
  <c r="L12" i="31"/>
  <c r="E41" i="31"/>
  <c r="E42" i="31" s="1"/>
  <c r="Q59" i="31"/>
  <c r="N58" i="31"/>
  <c r="M94" i="31"/>
  <c r="J14" i="31"/>
  <c r="L84" i="31"/>
  <c r="M55" i="31"/>
  <c r="L101" i="31"/>
  <c r="I41" i="31"/>
  <c r="L39" i="31"/>
  <c r="K108" i="31"/>
  <c r="E59" i="31"/>
  <c r="E60" i="31" s="1"/>
  <c r="J58" i="31"/>
  <c r="H95" i="31"/>
  <c r="H96" i="31" s="1"/>
  <c r="T96" i="31" s="1"/>
  <c r="P113" i="31"/>
  <c r="P114" i="31" s="1"/>
  <c r="L62" i="31"/>
  <c r="M7" i="31"/>
  <c r="J10" i="31"/>
  <c r="H59" i="31"/>
  <c r="T59" i="31" s="1"/>
  <c r="Q77" i="31"/>
  <c r="K82" i="31"/>
  <c r="Q113" i="31"/>
  <c r="L20" i="31"/>
  <c r="N7" i="31"/>
  <c r="N10" i="31" s="1"/>
  <c r="K10" i="31"/>
  <c r="L106" i="31"/>
  <c r="P95" i="31"/>
  <c r="P96" i="31" s="1"/>
  <c r="L89" i="31"/>
  <c r="M32" i="31"/>
  <c r="N112" i="31"/>
  <c r="K112" i="31"/>
  <c r="L69" i="31"/>
  <c r="L93" i="31"/>
  <c r="L94" i="31" s="1"/>
  <c r="K40" i="31"/>
  <c r="M9" i="31"/>
  <c r="Q23" i="31"/>
  <c r="S23" i="31" s="1"/>
  <c r="N12" i="31"/>
  <c r="N14" i="31" s="1"/>
  <c r="N39" i="31"/>
  <c r="N40" i="31" s="1"/>
  <c r="M57" i="31"/>
  <c r="H77" i="31"/>
  <c r="V95" i="31"/>
  <c r="V96" i="31" s="1"/>
  <c r="N107" i="31"/>
  <c r="N108" i="31" s="1"/>
  <c r="M72" i="31"/>
  <c r="M22" i="31"/>
  <c r="L103" i="31"/>
  <c r="O41" i="31"/>
  <c r="O42" i="31" s="1"/>
  <c r="M40" i="31"/>
  <c r="U59" i="31"/>
  <c r="U60" i="31" s="1"/>
  <c r="O77" i="31"/>
  <c r="O78" i="31" s="1"/>
  <c r="P77" i="31"/>
  <c r="P78" i="31" s="1"/>
  <c r="I95" i="31"/>
  <c r="I96" i="31" s="1"/>
  <c r="J90" i="31"/>
  <c r="U113" i="31"/>
  <c r="U114" i="31" s="1"/>
  <c r="K54" i="31"/>
  <c r="E23" i="31"/>
  <c r="P41" i="31"/>
  <c r="P42" i="31" s="1"/>
  <c r="P42" i="32" s="1"/>
  <c r="N82" i="31"/>
  <c r="N86" i="31"/>
  <c r="V113" i="31"/>
  <c r="V114" i="31" s="1"/>
  <c r="J72" i="31"/>
  <c r="K14" i="31"/>
  <c r="L27" i="31"/>
  <c r="K50" i="31"/>
  <c r="M82" i="31"/>
  <c r="N54" i="31"/>
  <c r="M18" i="31"/>
  <c r="Q41" i="31"/>
  <c r="S41" i="31" s="1"/>
  <c r="M76" i="31"/>
  <c r="K90" i="31"/>
  <c r="M36" i="31"/>
  <c r="N68" i="31"/>
  <c r="M86" i="31"/>
  <c r="L85" i="31"/>
  <c r="M89" i="31"/>
  <c r="M90" i="31" s="1"/>
  <c r="K104" i="31"/>
  <c r="I23" i="31"/>
  <c r="U41" i="31"/>
  <c r="U42" i="31" s="1"/>
  <c r="N72" i="31"/>
  <c r="N87" i="31"/>
  <c r="N90" i="31" s="1"/>
  <c r="L98" i="31"/>
  <c r="N29" i="31"/>
  <c r="N32" i="31" s="1"/>
  <c r="J94" i="31"/>
  <c r="L111" i="31"/>
  <c r="J36" i="31"/>
  <c r="K22" i="31"/>
  <c r="V41" i="31"/>
  <c r="V42" i="31" s="1"/>
  <c r="I59" i="31"/>
  <c r="L52" i="31"/>
  <c r="Q95" i="31"/>
  <c r="S95" i="31" s="1"/>
  <c r="J104" i="31"/>
  <c r="K86" i="31"/>
  <c r="K95" i="31" s="1"/>
  <c r="K96" i="31" s="1"/>
  <c r="L33" i="31"/>
  <c r="P23" i="31"/>
  <c r="L16" i="31"/>
  <c r="E77" i="31"/>
  <c r="E78" i="31" s="1"/>
  <c r="V77" i="31"/>
  <c r="V78" i="31" s="1"/>
  <c r="U95" i="31"/>
  <c r="U96" i="31" s="1"/>
  <c r="N36" i="31"/>
  <c r="M54" i="31"/>
  <c r="M104" i="31"/>
  <c r="M50" i="31"/>
  <c r="N76" i="31"/>
  <c r="N94" i="31"/>
  <c r="N104" i="31"/>
  <c r="N18" i="31"/>
  <c r="N50" i="31"/>
  <c r="K32" i="31"/>
  <c r="L31" i="31"/>
  <c r="L73" i="31"/>
  <c r="J108" i="31"/>
  <c r="L56" i="31"/>
  <c r="N19" i="31"/>
  <c r="N22" i="31" s="1"/>
  <c r="L107" i="31"/>
  <c r="L44" i="31"/>
  <c r="L102" i="31"/>
  <c r="L48" i="31"/>
  <c r="O23" i="31"/>
  <c r="O24" i="31" s="1"/>
  <c r="L51" i="31"/>
  <c r="H113" i="31"/>
  <c r="L19" i="31"/>
  <c r="L21" i="31"/>
  <c r="L63" i="31"/>
  <c r="M105" i="31"/>
  <c r="M108" i="31" s="1"/>
  <c r="I113" i="31"/>
  <c r="L45" i="31"/>
  <c r="K76" i="31"/>
  <c r="K58" i="31"/>
  <c r="L75" i="31"/>
  <c r="J68" i="31"/>
  <c r="L37" i="31"/>
  <c r="L40" i="31" s="1"/>
  <c r="L67" i="31"/>
  <c r="J50" i="31"/>
  <c r="I77" i="31"/>
  <c r="L110" i="31"/>
  <c r="J112" i="31"/>
  <c r="U23" i="31"/>
  <c r="U24" i="31" s="1"/>
  <c r="Q44" i="27"/>
  <c r="Q44" i="29" s="1"/>
  <c r="N43" i="32"/>
  <c r="N46" i="32" s="1"/>
  <c r="L19" i="32"/>
  <c r="L26" i="32"/>
  <c r="K58" i="32"/>
  <c r="L43" i="32"/>
  <c r="E59" i="32"/>
  <c r="L102" i="32"/>
  <c r="L35" i="32"/>
  <c r="L31" i="32"/>
  <c r="L32" i="32" s="1"/>
  <c r="M7" i="32"/>
  <c r="M10" i="32" s="1"/>
  <c r="J10" i="32"/>
  <c r="L47" i="32"/>
  <c r="L9" i="32"/>
  <c r="L49" i="32"/>
  <c r="E95" i="32"/>
  <c r="N26" i="32"/>
  <c r="N28" i="32" s="1"/>
  <c r="I41" i="32"/>
  <c r="K40" i="32"/>
  <c r="E113" i="32"/>
  <c r="L84" i="32"/>
  <c r="M44" i="32"/>
  <c r="M46" i="32" s="1"/>
  <c r="L80" i="32"/>
  <c r="K76" i="32"/>
  <c r="N17" i="32"/>
  <c r="N18" i="32" s="1"/>
  <c r="L21" i="32"/>
  <c r="N39" i="32"/>
  <c r="N40" i="32" s="1"/>
  <c r="N49" i="32"/>
  <c r="N50" i="32" s="1"/>
  <c r="M66" i="32"/>
  <c r="P77" i="32"/>
  <c r="N74" i="32"/>
  <c r="N76" i="32" s="1"/>
  <c r="M84" i="32"/>
  <c r="M99" i="32"/>
  <c r="L8" i="32"/>
  <c r="K104" i="32"/>
  <c r="K112" i="32"/>
  <c r="H59" i="32"/>
  <c r="T59" i="32" s="1"/>
  <c r="K72" i="32"/>
  <c r="L61" i="32"/>
  <c r="I59" i="32"/>
  <c r="L70" i="32"/>
  <c r="L72" i="32" s="1"/>
  <c r="L13" i="32"/>
  <c r="N61" i="32"/>
  <c r="N64" i="32" s="1"/>
  <c r="J90" i="32"/>
  <c r="L79" i="32"/>
  <c r="J86" i="32"/>
  <c r="I95" i="32"/>
  <c r="L62" i="32"/>
  <c r="L111" i="32"/>
  <c r="L66" i="32"/>
  <c r="K36" i="32"/>
  <c r="L88" i="32"/>
  <c r="L27" i="32"/>
  <c r="H95" i="32"/>
  <c r="T95" i="32" s="1"/>
  <c r="U41" i="32"/>
  <c r="Q113" i="32"/>
  <c r="U59" i="32"/>
  <c r="V77" i="32"/>
  <c r="V78" i="32" s="1"/>
  <c r="O95" i="32"/>
  <c r="O96" i="32" s="1"/>
  <c r="P23" i="32"/>
  <c r="V41" i="32"/>
  <c r="V113" i="32"/>
  <c r="U113" i="32"/>
  <c r="M112" i="32"/>
  <c r="N54" i="32"/>
  <c r="Q77" i="32"/>
  <c r="U77" i="32"/>
  <c r="U78" i="32" s="1"/>
  <c r="H77" i="32"/>
  <c r="O113" i="32"/>
  <c r="O114" i="32" s="1"/>
  <c r="O41" i="32"/>
  <c r="O59" i="32"/>
  <c r="P113" i="32"/>
  <c r="Q41" i="32"/>
  <c r="P59" i="32"/>
  <c r="N68" i="32"/>
  <c r="N86" i="32"/>
  <c r="O23" i="32"/>
  <c r="E25" i="29"/>
  <c r="E120" i="29"/>
  <c r="V24" i="31"/>
  <c r="K50" i="32"/>
  <c r="J18" i="32"/>
  <c r="N58" i="32"/>
  <c r="P95" i="32"/>
  <c r="N108" i="32"/>
  <c r="N112" i="32"/>
  <c r="L93" i="32"/>
  <c r="K108" i="32"/>
  <c r="L63" i="32"/>
  <c r="L39" i="32"/>
  <c r="E41" i="32"/>
  <c r="I77" i="32"/>
  <c r="M72" i="32"/>
  <c r="M90" i="32"/>
  <c r="M63" i="32"/>
  <c r="V23" i="32"/>
  <c r="K22" i="32"/>
  <c r="M40" i="32"/>
  <c r="L45" i="32"/>
  <c r="Q59" i="32"/>
  <c r="O77" i="32"/>
  <c r="N72" i="32"/>
  <c r="N90" i="32"/>
  <c r="J112" i="32"/>
  <c r="K54" i="32"/>
  <c r="L81" i="32"/>
  <c r="L16" i="32"/>
  <c r="L18" i="32" s="1"/>
  <c r="K18" i="32"/>
  <c r="N14" i="32"/>
  <c r="U23" i="32"/>
  <c r="V59" i="32"/>
  <c r="E77" i="32"/>
  <c r="M94" i="32"/>
  <c r="L101" i="32"/>
  <c r="H113" i="32"/>
  <c r="T113" i="32" s="1"/>
  <c r="L74" i="32"/>
  <c r="J36" i="32"/>
  <c r="K82" i="32"/>
  <c r="N104" i="32"/>
  <c r="E23" i="32"/>
  <c r="L33" i="32"/>
  <c r="M18" i="32"/>
  <c r="M21" i="32"/>
  <c r="M22" i="32" s="1"/>
  <c r="J76" i="32"/>
  <c r="Q95" i="32"/>
  <c r="V95" i="32"/>
  <c r="J32" i="32"/>
  <c r="U95" i="32"/>
  <c r="J108" i="32"/>
  <c r="M55" i="32"/>
  <c r="M58" i="32" s="1"/>
  <c r="H23" i="32"/>
  <c r="T23" i="32" s="1"/>
  <c r="N22" i="32"/>
  <c r="J82" i="32"/>
  <c r="J94" i="32"/>
  <c r="L105" i="32"/>
  <c r="L106" i="32"/>
  <c r="L55" i="32"/>
  <c r="L98" i="32"/>
  <c r="M36" i="32"/>
  <c r="N94" i="32"/>
  <c r="N82" i="32"/>
  <c r="M54" i="32"/>
  <c r="L92" i="32"/>
  <c r="H41" i="32"/>
  <c r="M50" i="32"/>
  <c r="K94" i="32"/>
  <c r="J104" i="32"/>
  <c r="M32" i="32"/>
  <c r="J54" i="32"/>
  <c r="M80" i="32"/>
  <c r="M82" i="32" s="1"/>
  <c r="K86" i="32"/>
  <c r="J14" i="32"/>
  <c r="N8" i="32"/>
  <c r="N10" i="32" s="1"/>
  <c r="L73" i="32"/>
  <c r="M105" i="32"/>
  <c r="M108" i="32" s="1"/>
  <c r="N32" i="32"/>
  <c r="M73" i="32"/>
  <c r="M76" i="32" s="1"/>
  <c r="M83" i="32"/>
  <c r="M86" i="32" s="1"/>
  <c r="L91" i="32"/>
  <c r="M101" i="32"/>
  <c r="M104" i="32" s="1"/>
  <c r="L83" i="32"/>
  <c r="K68" i="32"/>
  <c r="L109" i="32"/>
  <c r="L12" i="32"/>
  <c r="K90" i="32"/>
  <c r="M14" i="32"/>
  <c r="L52" i="32"/>
  <c r="L65" i="32"/>
  <c r="L87" i="32"/>
  <c r="L90" i="32" s="1"/>
  <c r="M68" i="32"/>
  <c r="L85" i="32"/>
  <c r="J22" i="32"/>
  <c r="K10" i="32"/>
  <c r="I115" i="19"/>
  <c r="I24" i="19"/>
  <c r="I24" i="5" s="1"/>
  <c r="I24" i="21" s="1"/>
  <c r="I24" i="22" s="1"/>
  <c r="I24" i="26" s="1"/>
  <c r="I25" i="27" s="1"/>
  <c r="I25" i="29" s="1"/>
  <c r="Q96" i="19"/>
  <c r="Q96" i="5" s="1"/>
  <c r="Q96" i="21" s="1"/>
  <c r="Q96" i="22" s="1"/>
  <c r="Q96" i="26" s="1"/>
  <c r="Q100" i="27" s="1"/>
  <c r="Q100" i="29" s="1"/>
  <c r="M115" i="19"/>
  <c r="N81" i="27" l="1"/>
  <c r="L43" i="27"/>
  <c r="L44" i="27" s="1"/>
  <c r="L44" i="29" s="1"/>
  <c r="L24" i="27"/>
  <c r="L54" i="32"/>
  <c r="S41" i="32"/>
  <c r="P24" i="31"/>
  <c r="M24" i="5"/>
  <c r="M24" i="21" s="1"/>
  <c r="M24" i="22" s="1"/>
  <c r="M24" i="26" s="1"/>
  <c r="M25" i="27" s="1"/>
  <c r="J25" i="27"/>
  <c r="J25" i="29" s="1"/>
  <c r="M44" i="27"/>
  <c r="M44" i="29" s="1"/>
  <c r="N62" i="27"/>
  <c r="N120" i="27" s="1"/>
  <c r="L62" i="27"/>
  <c r="L63" i="27" s="1"/>
  <c r="L63" i="29" s="1"/>
  <c r="M62" i="27"/>
  <c r="M120" i="27" s="1"/>
  <c r="N82" i="27"/>
  <c r="N82" i="29" s="1"/>
  <c r="H120" i="27"/>
  <c r="H82" i="27"/>
  <c r="H82" i="29" s="1"/>
  <c r="H78" i="31" s="1"/>
  <c r="T78" i="31" s="1"/>
  <c r="J120" i="27"/>
  <c r="L118" i="27"/>
  <c r="K120" i="27"/>
  <c r="N119" i="27"/>
  <c r="N119" i="29" s="1"/>
  <c r="H119" i="27"/>
  <c r="H119" i="29" s="1"/>
  <c r="L58" i="31"/>
  <c r="L18" i="31"/>
  <c r="L14" i="31"/>
  <c r="H24" i="26"/>
  <c r="H25" i="27" s="1"/>
  <c r="H25" i="29" s="1"/>
  <c r="H24" i="31" s="1"/>
  <c r="T24" i="31" s="1"/>
  <c r="M60" i="26"/>
  <c r="M115" i="26"/>
  <c r="I114" i="31"/>
  <c r="I114" i="32" s="1"/>
  <c r="I114" i="33" s="1"/>
  <c r="S114" i="33" s="1"/>
  <c r="H60" i="31"/>
  <c r="T60" i="31" s="1"/>
  <c r="H42" i="31"/>
  <c r="T42" i="31" s="1"/>
  <c r="M114" i="22"/>
  <c r="M114" i="26" s="1"/>
  <c r="M119" i="27" s="1"/>
  <c r="M119" i="29" s="1"/>
  <c r="H114" i="31"/>
  <c r="T114" i="31" s="1"/>
  <c r="M78" i="22"/>
  <c r="M78" i="26" s="1"/>
  <c r="M82" i="27" s="1"/>
  <c r="M82" i="29" s="1"/>
  <c r="I78" i="31"/>
  <c r="I78" i="32" s="1"/>
  <c r="I78" i="33" s="1"/>
  <c r="I60" i="31"/>
  <c r="I60" i="32" s="1"/>
  <c r="N42" i="21"/>
  <c r="N42" i="22" s="1"/>
  <c r="N42" i="26" s="1"/>
  <c r="N44" i="27" s="1"/>
  <c r="N44" i="29" s="1"/>
  <c r="I42" i="31"/>
  <c r="M25" i="29"/>
  <c r="Q114" i="31"/>
  <c r="S113" i="31"/>
  <c r="Q60" i="31"/>
  <c r="S59" i="31"/>
  <c r="E42" i="32"/>
  <c r="E42" i="33" s="1"/>
  <c r="E42" i="34" s="1"/>
  <c r="Q78" i="31"/>
  <c r="Q78" i="32" s="1"/>
  <c r="S77" i="31"/>
  <c r="L64" i="32"/>
  <c r="M64" i="32"/>
  <c r="L68" i="32"/>
  <c r="L104" i="32"/>
  <c r="L113" i="32" s="1"/>
  <c r="L82" i="32"/>
  <c r="L40" i="32"/>
  <c r="L46" i="32"/>
  <c r="L58" i="32"/>
  <c r="S113" i="32"/>
  <c r="L22" i="32"/>
  <c r="J77" i="32"/>
  <c r="S95" i="32"/>
  <c r="S59" i="32"/>
  <c r="E115" i="32"/>
  <c r="S23" i="32"/>
  <c r="L10" i="32"/>
  <c r="L28" i="32"/>
  <c r="S77" i="32"/>
  <c r="L14" i="32"/>
  <c r="T77" i="32"/>
  <c r="L112" i="32"/>
  <c r="J77" i="31"/>
  <c r="J78" i="31" s="1"/>
  <c r="L90" i="31"/>
  <c r="L82" i="31"/>
  <c r="U96" i="32"/>
  <c r="E96" i="32"/>
  <c r="Q96" i="31"/>
  <c r="V96" i="32"/>
  <c r="Q24" i="31"/>
  <c r="Q24" i="32" s="1"/>
  <c r="M58" i="31"/>
  <c r="M59" i="31" s="1"/>
  <c r="L64" i="31"/>
  <c r="I96" i="32"/>
  <c r="E114" i="32"/>
  <c r="E114" i="33" s="1"/>
  <c r="E114" i="34" s="1"/>
  <c r="L28" i="31"/>
  <c r="L72" i="31"/>
  <c r="K23" i="31"/>
  <c r="L50" i="31"/>
  <c r="L108" i="31"/>
  <c r="L112" i="31"/>
  <c r="L36" i="31"/>
  <c r="L54" i="31"/>
  <c r="U60" i="32"/>
  <c r="L86" i="31"/>
  <c r="L46" i="31"/>
  <c r="E60" i="32"/>
  <c r="E60" i="33" s="1"/>
  <c r="E60" i="34" s="1"/>
  <c r="P60" i="32"/>
  <c r="P96" i="32"/>
  <c r="P114" i="32"/>
  <c r="O60" i="32"/>
  <c r="J59" i="31"/>
  <c r="J60" i="31" s="1"/>
  <c r="V60" i="32"/>
  <c r="V114" i="32"/>
  <c r="H96" i="32"/>
  <c r="T96" i="32" s="1"/>
  <c r="L104" i="31"/>
  <c r="L32" i="31"/>
  <c r="J95" i="31"/>
  <c r="J96" i="31" s="1"/>
  <c r="J23" i="31"/>
  <c r="K41" i="31"/>
  <c r="K42" i="31" s="1"/>
  <c r="O78" i="32"/>
  <c r="L22" i="31"/>
  <c r="N59" i="31"/>
  <c r="V42" i="32"/>
  <c r="Q42" i="31"/>
  <c r="Q42" i="32" s="1"/>
  <c r="I115" i="31"/>
  <c r="S115" i="31" s="1"/>
  <c r="M10" i="31"/>
  <c r="M23" i="31" s="1"/>
  <c r="H115" i="31"/>
  <c r="T115" i="31" s="1"/>
  <c r="Q60" i="32"/>
  <c r="K59" i="31"/>
  <c r="K60" i="31" s="1"/>
  <c r="M41" i="31"/>
  <c r="E115" i="31"/>
  <c r="Q114" i="32"/>
  <c r="I42" i="32"/>
  <c r="I42" i="33" s="1"/>
  <c r="E78" i="32"/>
  <c r="E78" i="33" s="1"/>
  <c r="E78" i="34" s="1"/>
  <c r="O42" i="32"/>
  <c r="U114" i="32"/>
  <c r="U42" i="32"/>
  <c r="L68" i="31"/>
  <c r="M113" i="31"/>
  <c r="M77" i="31"/>
  <c r="E24" i="31"/>
  <c r="E24" i="32" s="1"/>
  <c r="E24" i="33" s="1"/>
  <c r="E24" i="34" s="1"/>
  <c r="P78" i="32"/>
  <c r="K113" i="31"/>
  <c r="K114" i="31" s="1"/>
  <c r="L76" i="31"/>
  <c r="N95" i="31"/>
  <c r="N96" i="31" s="1"/>
  <c r="V24" i="32"/>
  <c r="N77" i="31"/>
  <c r="J41" i="31"/>
  <c r="J42" i="31" s="1"/>
  <c r="M95" i="31"/>
  <c r="M96" i="31" s="1"/>
  <c r="J113" i="31"/>
  <c r="J114" i="31" s="1"/>
  <c r="N113" i="31"/>
  <c r="I24" i="31"/>
  <c r="S24" i="31" s="1"/>
  <c r="U24" i="32"/>
  <c r="N41" i="31"/>
  <c r="K77" i="31"/>
  <c r="K78" i="31" s="1"/>
  <c r="O24" i="32"/>
  <c r="N23" i="31"/>
  <c r="P24" i="32"/>
  <c r="K41" i="32"/>
  <c r="L36" i="32"/>
  <c r="L50" i="32"/>
  <c r="L59" i="32" s="1"/>
  <c r="J59" i="32"/>
  <c r="K77" i="32"/>
  <c r="K113" i="32"/>
  <c r="N59" i="32"/>
  <c r="L108" i="32"/>
  <c r="L76" i="32"/>
  <c r="I115" i="32"/>
  <c r="S115" i="32" s="1"/>
  <c r="N23" i="32"/>
  <c r="N77" i="32"/>
  <c r="J113" i="32"/>
  <c r="J95" i="32"/>
  <c r="J41" i="32"/>
  <c r="K23" i="32"/>
  <c r="M113" i="32"/>
  <c r="M41" i="32"/>
  <c r="H115" i="32"/>
  <c r="T115" i="32" s="1"/>
  <c r="N113" i="32"/>
  <c r="M23" i="32"/>
  <c r="M77" i="32"/>
  <c r="M95" i="32"/>
  <c r="N95" i="32"/>
  <c r="N41" i="32"/>
  <c r="K59" i="32"/>
  <c r="M59" i="32"/>
  <c r="L86" i="32"/>
  <c r="K95" i="32"/>
  <c r="K96" i="32" s="1"/>
  <c r="K96" i="33" s="1"/>
  <c r="J23" i="32"/>
  <c r="L94" i="32"/>
  <c r="L9" i="19"/>
  <c r="L10" i="19"/>
  <c r="L23" i="19" s="1"/>
  <c r="K10" i="19"/>
  <c r="K23" i="19"/>
  <c r="K24" i="19" s="1"/>
  <c r="K24" i="5" s="1"/>
  <c r="K24" i="21" s="1"/>
  <c r="K24" i="22" s="1"/>
  <c r="K24" i="26" s="1"/>
  <c r="K25" i="27" s="1"/>
  <c r="K25" i="29" s="1"/>
  <c r="N9" i="19"/>
  <c r="N10" i="19"/>
  <c r="N23" i="19" s="1"/>
  <c r="S78" i="33" l="1"/>
  <c r="I78" i="34"/>
  <c r="S78" i="34" s="1"/>
  <c r="S42" i="33"/>
  <c r="I42" i="34"/>
  <c r="S42" i="34" s="1"/>
  <c r="N63" i="27"/>
  <c r="N63" i="29" s="1"/>
  <c r="N60" i="31" s="1"/>
  <c r="N60" i="32" s="1"/>
  <c r="N60" i="33" s="1"/>
  <c r="N60" i="34" s="1"/>
  <c r="L120" i="27"/>
  <c r="J24" i="31"/>
  <c r="J24" i="32" s="1"/>
  <c r="J24" i="33" s="1"/>
  <c r="J24" i="34" s="1"/>
  <c r="L77" i="32"/>
  <c r="M42" i="31"/>
  <c r="M42" i="32" s="1"/>
  <c r="M42" i="33" s="1"/>
  <c r="M42" i="34" s="1"/>
  <c r="M63" i="27"/>
  <c r="M63" i="29" s="1"/>
  <c r="M60" i="31" s="1"/>
  <c r="M60" i="32" s="1"/>
  <c r="M60" i="33" s="1"/>
  <c r="M60" i="34" s="1"/>
  <c r="N78" i="31"/>
  <c r="N78" i="32" s="1"/>
  <c r="N78" i="33" s="1"/>
  <c r="N78" i="34" s="1"/>
  <c r="N114" i="31"/>
  <c r="N114" i="32" s="1"/>
  <c r="N114" i="33" s="1"/>
  <c r="N114" i="34" s="1"/>
  <c r="L119" i="27"/>
  <c r="L119" i="29" s="1"/>
  <c r="L23" i="31"/>
  <c r="K24" i="31"/>
  <c r="K24" i="32" s="1"/>
  <c r="K24" i="33" s="1"/>
  <c r="K24" i="34" s="1"/>
  <c r="H42" i="32"/>
  <c r="H42" i="33" s="1"/>
  <c r="H78" i="32"/>
  <c r="H24" i="32"/>
  <c r="H60" i="32"/>
  <c r="T60" i="32" s="1"/>
  <c r="S114" i="31"/>
  <c r="S60" i="31"/>
  <c r="M114" i="31"/>
  <c r="M114" i="32" s="1"/>
  <c r="M114" i="33" s="1"/>
  <c r="M114" i="34" s="1"/>
  <c r="H114" i="32"/>
  <c r="N42" i="31"/>
  <c r="N42" i="32" s="1"/>
  <c r="N42" i="33" s="1"/>
  <c r="N42" i="34" s="1"/>
  <c r="M24" i="31"/>
  <c r="M24" i="32" s="1"/>
  <c r="M24" i="33" s="1"/>
  <c r="M24" i="34" s="1"/>
  <c r="M78" i="31"/>
  <c r="M78" i="32" s="1"/>
  <c r="M78" i="33" s="1"/>
  <c r="M78" i="34" s="1"/>
  <c r="S114" i="32"/>
  <c r="Q96" i="32"/>
  <c r="S96" i="32" s="1"/>
  <c r="S96" i="31"/>
  <c r="S78" i="31"/>
  <c r="J78" i="32"/>
  <c r="J78" i="33" s="1"/>
  <c r="J78" i="34" s="1"/>
  <c r="S42" i="31"/>
  <c r="L41" i="32"/>
  <c r="L23" i="32"/>
  <c r="L95" i="31"/>
  <c r="L96" i="31" s="1"/>
  <c r="L113" i="31"/>
  <c r="J96" i="32"/>
  <c r="J96" i="33" s="1"/>
  <c r="S60" i="32"/>
  <c r="L41" i="31"/>
  <c r="L42" i="31" s="1"/>
  <c r="L42" i="32" s="1"/>
  <c r="L42" i="33" s="1"/>
  <c r="L42" i="34" s="1"/>
  <c r="I24" i="32"/>
  <c r="S24" i="32" s="1"/>
  <c r="K114" i="32"/>
  <c r="K114" i="33" s="1"/>
  <c r="K114" i="34" s="1"/>
  <c r="L59" i="31"/>
  <c r="L60" i="31" s="1"/>
  <c r="L60" i="32" s="1"/>
  <c r="L60" i="33" s="1"/>
  <c r="L60" i="34" s="1"/>
  <c r="L77" i="31"/>
  <c r="L78" i="31" s="1"/>
  <c r="S78" i="32"/>
  <c r="K42" i="32"/>
  <c r="K42" i="33" s="1"/>
  <c r="K42" i="34" s="1"/>
  <c r="J60" i="32"/>
  <c r="J60" i="33" s="1"/>
  <c r="J60" i="34" s="1"/>
  <c r="K60" i="32"/>
  <c r="K60" i="33" s="1"/>
  <c r="K60" i="34" s="1"/>
  <c r="M96" i="32"/>
  <c r="M96" i="33" s="1"/>
  <c r="J42" i="32"/>
  <c r="J42" i="33" s="1"/>
  <c r="J42" i="34" s="1"/>
  <c r="J114" i="32"/>
  <c r="J114" i="33" s="1"/>
  <c r="J114" i="34" s="1"/>
  <c r="J115" i="31"/>
  <c r="S42" i="32"/>
  <c r="N96" i="32"/>
  <c r="N96" i="33" s="1"/>
  <c r="N115" i="31"/>
  <c r="K115" i="31"/>
  <c r="K78" i="32"/>
  <c r="K78" i="33" s="1"/>
  <c r="K78" i="34" s="1"/>
  <c r="M115" i="31"/>
  <c r="J115" i="32"/>
  <c r="N115" i="32"/>
  <c r="K115" i="32"/>
  <c r="M115" i="32"/>
  <c r="L95" i="32"/>
  <c r="N24" i="19"/>
  <c r="N24" i="5" s="1"/>
  <c r="N24" i="21" s="1"/>
  <c r="N24" i="22" s="1"/>
  <c r="N24" i="26" s="1"/>
  <c r="N25" i="27" s="1"/>
  <c r="N115" i="19"/>
  <c r="L24" i="19"/>
  <c r="L24" i="5" s="1"/>
  <c r="L24" i="21" s="1"/>
  <c r="L24" i="22" s="1"/>
  <c r="L24" i="26" s="1"/>
  <c r="L25" i="27" s="1"/>
  <c r="L25" i="29" s="1"/>
  <c r="L115" i="19"/>
  <c r="K115" i="19"/>
  <c r="T42" i="33" l="1"/>
  <c r="H42" i="34"/>
  <c r="T42" i="34" s="1"/>
  <c r="M122" i="27"/>
  <c r="T114" i="32"/>
  <c r="H114" i="33"/>
  <c r="T114" i="33" s="1"/>
  <c r="T78" i="32"/>
  <c r="H78" i="33"/>
  <c r="L78" i="32"/>
  <c r="L78" i="33" s="1"/>
  <c r="L78" i="34" s="1"/>
  <c r="L114" i="31"/>
  <c r="L114" i="32" s="1"/>
  <c r="L114" i="33" s="1"/>
  <c r="L114" i="34" s="1"/>
  <c r="L24" i="31"/>
  <c r="L24" i="32" s="1"/>
  <c r="L24" i="33" s="1"/>
  <c r="L24" i="34" s="1"/>
  <c r="L96" i="32"/>
  <c r="L96" i="33" s="1"/>
  <c r="L115" i="31"/>
  <c r="L115" i="32"/>
  <c r="N25" i="29"/>
  <c r="N24" i="31" s="1"/>
  <c r="N24" i="32" s="1"/>
  <c r="N24" i="33" s="1"/>
  <c r="N24" i="34" s="1"/>
  <c r="N122" i="27"/>
  <c r="O122" i="27" s="1"/>
  <c r="R41" i="32"/>
  <c r="T24" i="32"/>
  <c r="T78" i="33" l="1"/>
  <c r="H78" i="34"/>
  <c r="T78" i="34" s="1"/>
  <c r="T41" i="32"/>
  <c r="R42" i="32"/>
  <c r="T42" i="32" s="1"/>
</calcChain>
</file>

<file path=xl/comments1.xml><?xml version="1.0" encoding="utf-8"?>
<comments xmlns="http://schemas.openxmlformats.org/spreadsheetml/2006/main">
  <authors>
    <author>Nadejda Avdjieva</author>
  </authors>
  <commentList>
    <comment ref="Q88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върнати 50% от внесените за 2015 г. отчисления </t>
        </r>
      </text>
    </comment>
    <comment ref="Q89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уо-28 от 04.09.2017
</t>
        </r>
      </text>
    </comment>
  </commentList>
</comments>
</file>

<file path=xl/comments2.xml><?xml version="1.0" encoding="utf-8"?>
<comments xmlns="http://schemas.openxmlformats.org/spreadsheetml/2006/main">
  <authors>
    <author>fin</author>
  </authors>
  <commentList>
    <comment ref="Q61" authorId="0" shapeId="0">
      <text>
        <r>
          <rPr>
            <b/>
            <sz val="8"/>
            <color indexed="81"/>
            <rFont val="Tahoma"/>
            <family val="2"/>
            <charset val="204"/>
          </rPr>
          <t>fin:</t>
        </r>
        <r>
          <rPr>
            <sz val="8"/>
            <color indexed="81"/>
            <rFont val="Tahoma"/>
            <family val="2"/>
            <charset val="204"/>
          </rPr>
          <t xml:space="preserve">
върнати на община Калояново през 2018 г.
</t>
        </r>
      </text>
    </comment>
  </commentList>
</comments>
</file>

<file path=xl/comments3.xml><?xml version="1.0" encoding="utf-8"?>
<comments xmlns="http://schemas.openxmlformats.org/spreadsheetml/2006/main">
  <authors>
    <author>Nadejda Avdjieva</author>
  </authors>
  <commentList>
    <comment ref="Q38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по решение УО-56 от 11.07.2019 г. на стойност 87120 лв., са разходени 21 874,38 лв. Остатъкът от 65 245,62 лв. са възстановени на РИОСВ -Пловдив
</t>
        </r>
      </text>
    </comment>
  </commentList>
</comments>
</file>

<file path=xl/comments4.xml><?xml version="1.0" encoding="utf-8"?>
<comments xmlns="http://schemas.openxmlformats.org/spreadsheetml/2006/main">
  <authors>
    <author>Nadejda Avdjieva</author>
  </authors>
  <commentList>
    <comment ref="Q32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УО-65 от 05.05.2020
</t>
        </r>
      </text>
    </comment>
  </commentList>
</comments>
</file>

<file path=xl/comments5.xml><?xml version="1.0" encoding="utf-8"?>
<comments xmlns="http://schemas.openxmlformats.org/spreadsheetml/2006/main">
  <authors>
    <author>fin</author>
  </authors>
  <commentList>
    <comment ref="Q64" authorId="0" shapeId="0">
      <text>
        <r>
          <rPr>
            <b/>
            <sz val="8"/>
            <color indexed="81"/>
            <rFont val="Tahoma"/>
            <family val="2"/>
            <charset val="204"/>
          </rPr>
          <t>fin:</t>
        </r>
        <r>
          <rPr>
            <sz val="8"/>
            <color indexed="81"/>
            <rFont val="Tahoma"/>
            <family val="2"/>
            <charset val="204"/>
          </rPr>
          <t xml:space="preserve">
върнати на община Калояново през 2018 г.
</t>
        </r>
      </text>
    </comment>
    <comment ref="Q83" authorId="0" shapeId="0">
      <text>
        <r>
          <rPr>
            <b/>
            <sz val="8"/>
            <color indexed="81"/>
            <rFont val="Tahoma"/>
            <family val="2"/>
            <charset val="204"/>
          </rPr>
          <t>fin:</t>
        </r>
        <r>
          <rPr>
            <sz val="8"/>
            <color indexed="81"/>
            <rFont val="Tahoma"/>
            <family val="2"/>
            <charset val="204"/>
          </rPr>
          <t xml:space="preserve">
върнати на община Брезово през 2017 г.
</t>
        </r>
      </text>
    </comment>
  </commentList>
</comments>
</file>

<file path=xl/comments6.xml><?xml version="1.0" encoding="utf-8"?>
<comments xmlns="http://schemas.openxmlformats.org/spreadsheetml/2006/main">
  <authors>
    <author>Nadejda Avdjieva</author>
    <author>fin</author>
  </authors>
  <commentList>
    <comment ref="R7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парите са върнати през м. 01. 2021 г.
</t>
        </r>
      </text>
    </comment>
    <comment ref="Q26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УО-93 от 09.02.2022
</t>
        </r>
      </text>
    </comment>
    <comment ref="Q79" authorId="1" shapeId="0">
      <text>
        <r>
          <rPr>
            <b/>
            <sz val="8"/>
            <color indexed="81"/>
            <rFont val="Tahoma"/>
            <family val="2"/>
            <charset val="204"/>
          </rPr>
          <t>fin:</t>
        </r>
        <r>
          <rPr>
            <sz val="8"/>
            <color indexed="81"/>
            <rFont val="Tahoma"/>
            <family val="2"/>
            <charset val="204"/>
          </rPr>
          <t xml:space="preserve">
върнати на община Брезово през 2017 г.
</t>
        </r>
      </text>
    </comment>
  </commentList>
</comments>
</file>

<file path=xl/comments7.xml><?xml version="1.0" encoding="utf-8"?>
<comments xmlns="http://schemas.openxmlformats.org/spreadsheetml/2006/main">
  <authors>
    <author>Nadejda Avdjieva</author>
    <author>fin</author>
  </authors>
  <commentList>
    <comment ref="Q9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УО-136 от 02.03.2023
</t>
        </r>
      </text>
    </comment>
    <comment ref="Q25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09-УО-133 от 16.01.2023 г. върнати по §60
</t>
        </r>
      </text>
    </comment>
    <comment ref="R25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УО-133 по чл. 60, съгласно §60
</t>
        </r>
      </text>
    </comment>
    <comment ref="Q33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№09-УО-150/28.07.2023</t>
        </r>
      </text>
    </comment>
    <comment ref="Q61" authorId="1" shapeId="0">
      <text>
        <r>
          <rPr>
            <b/>
            <sz val="8"/>
            <color indexed="81"/>
            <rFont val="Tahoma"/>
            <family val="2"/>
            <charset val="204"/>
          </rPr>
          <t>fin:</t>
        </r>
        <r>
          <rPr>
            <sz val="8"/>
            <color indexed="81"/>
            <rFont val="Tahoma"/>
            <family val="2"/>
            <charset val="204"/>
          </rPr>
          <t xml:space="preserve">
върнати на община Калояново през 2018 г.
</t>
        </r>
      </text>
    </comment>
    <comment ref="Q66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 уо-144/10.05.2023 г. върната сума ототчисления по чл. 64 за периода 01.01.2022 - 30.09.2022 г., съгласно §60 от ПЗР на ЗИД на ДОПК
</t>
        </r>
      </text>
    </comment>
    <comment ref="R66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№уо-144/10.05.2023 г. върната сума от отчисления за периода 01.01.2022 - 30.09.2022 г., съгласно §60 от ПЗР на ЗИД на ДОПК</t>
        </r>
      </text>
    </comment>
  </commentList>
</comments>
</file>

<file path=xl/comments8.xml><?xml version="1.0" encoding="utf-8"?>
<comments xmlns="http://schemas.openxmlformats.org/spreadsheetml/2006/main">
  <authors>
    <author>Nadejda Avdjieva</author>
  </authors>
  <commentList>
    <comment ref="Q12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
</t>
        </r>
      </text>
    </comment>
    <comment ref="Q13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
</t>
        </r>
      </text>
    </comment>
    <comment ref="Q30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</t>
        </r>
      </text>
    </comment>
    <comment ref="Q31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</t>
        </r>
      </text>
    </comment>
    <comment ref="Q47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№УО-166 от 12.04.2024 г.
</t>
        </r>
      </text>
    </comment>
    <comment ref="R47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Nadejda Avdjieva:Решение №УО-166 от 12.04.2024
</t>
        </r>
      </text>
    </comment>
    <comment ref="Q48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</t>
        </r>
      </text>
    </comment>
    <comment ref="Q49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</t>
        </r>
      </text>
    </comment>
    <comment ref="Q66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</t>
        </r>
      </text>
    </comment>
    <comment ref="Q67" authorId="0" shapeId="0">
      <text>
        <r>
          <rPr>
            <b/>
            <sz val="9"/>
            <color indexed="81"/>
            <rFont val="Segoe UI"/>
            <family val="2"/>
            <charset val="204"/>
          </rPr>
          <t>Nadejda Avdjieva:</t>
        </r>
        <r>
          <rPr>
            <sz val="9"/>
            <color indexed="81"/>
            <rFont val="Segoe UI"/>
            <family val="2"/>
            <charset val="204"/>
          </rPr>
          <t xml:space="preserve">
решение №09-УО-169 от 31.05.2024</t>
        </r>
      </text>
    </comment>
  </commentList>
</comments>
</file>

<file path=xl/sharedStrings.xml><?xml version="1.0" encoding="utf-8"?>
<sst xmlns="http://schemas.openxmlformats.org/spreadsheetml/2006/main" count="2348" uniqueCount="78">
  <si>
    <t>РИОСВ</t>
  </si>
  <si>
    <t xml:space="preserve"> № по ред</t>
  </si>
  <si>
    <t>Вид на депото (Регионално или Общинско) и наименование</t>
  </si>
  <si>
    <t>Община</t>
  </si>
  <si>
    <t xml:space="preserve">Количество депонирани отпадъци </t>
  </si>
  <si>
    <t>Обща сума на отчисленията, които следва да постъпят</t>
  </si>
  <si>
    <t>месец</t>
  </si>
  <si>
    <t>количество (тонове)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</si>
  <si>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</si>
  <si>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</si>
  <si>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</si>
  <si>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</si>
  <si>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</si>
  <si>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</si>
  <si>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</si>
  <si>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</si>
  <si>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</si>
  <si>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</si>
  <si>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</si>
  <si>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</si>
  <si>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Фирми</t>
  </si>
  <si>
    <t>Брезово</t>
  </si>
  <si>
    <t>Карлово</t>
  </si>
  <si>
    <t>Хисар</t>
  </si>
  <si>
    <t>Сопот</t>
  </si>
  <si>
    <t>Калояново</t>
  </si>
  <si>
    <t>Регионално депо за неопасни отпадъци - гр. Карлово</t>
  </si>
  <si>
    <t>Община, депонираща на регионално депо за неопасни отпадъци - гр. Карлово</t>
  </si>
  <si>
    <t>Юридически лица, депониращи на регионално депо за неопасни отпадъци - гр. Карлово</t>
  </si>
  <si>
    <t>Изразходвани средства /лв./</t>
  </si>
  <si>
    <t>Депонирани количества неопасни отпадъци, за които отчисленията по чл. 20 от Наредба N:7 се увеличават с 15 на сто</t>
  </si>
  <si>
    <t>Дължими отчисления по чл. 20, ал. 3 от Наредба N:7 /лв./</t>
  </si>
  <si>
    <t>Дължима лихва за отчисленията по чл.20 от Наредба N:7</t>
  </si>
  <si>
    <t>Натрупана лихва за отчисленията по чл.64 от ЗУО</t>
  </si>
  <si>
    <t xml:space="preserve">забележки </t>
  </si>
  <si>
    <t>Остава да постъпят  по чл. 64 /лв./</t>
  </si>
  <si>
    <t>Остава да постъпят  по чл. 60 /лв./</t>
  </si>
  <si>
    <t>Следва да постъпят в сметката на РИОСВ отчисления по чл. 64 от ЗУО /лв./</t>
  </si>
  <si>
    <t>Следва да постъпят в сметката на РИОСВ отчисления по чл. чл. 60 от ЗУО /лв./</t>
  </si>
  <si>
    <t>Постъпили в сметката на РИОСВ отчисления</t>
  </si>
  <si>
    <t>по чл. 60 от ЗУО /лв./</t>
  </si>
  <si>
    <t>по чл. 64 от ЗУО /лв./</t>
  </si>
  <si>
    <t>Размер на отчисленията по чл. 60 (лв./тон)</t>
  </si>
  <si>
    <t>Размер на отчисленията по чл. 64 (лв./тон)</t>
  </si>
  <si>
    <t>ОБЩО 1-во трим.</t>
  </si>
  <si>
    <t>ОБЩО 2-ро трим.</t>
  </si>
  <si>
    <t>ОБЩО 3-то трим.</t>
  </si>
  <si>
    <t>ОБЩО 4-то трим.</t>
  </si>
  <si>
    <t>за годината</t>
  </si>
  <si>
    <t>Общо всички общини</t>
  </si>
  <si>
    <t>Общо за годината</t>
  </si>
  <si>
    <t>Общо с натрупване от 2011 г.</t>
  </si>
  <si>
    <t>Общо за всички общини</t>
  </si>
  <si>
    <t>до 22 март</t>
  </si>
  <si>
    <t>до 31 Март</t>
  </si>
  <si>
    <t>Сумата от 625 357.19 лв. е възстановена на Община Хисаря на 26.05.2020 г.</t>
  </si>
  <si>
    <t>Хисаря</t>
  </si>
  <si>
    <t xml:space="preserve"> март</t>
  </si>
  <si>
    <r>
      <rPr>
        <b/>
        <u/>
        <sz val="11"/>
        <color indexed="10"/>
        <rFont val="Arial"/>
        <family val="2"/>
        <charset val="204"/>
      </rPr>
      <t xml:space="preserve">Забележка:  </t>
    </r>
    <r>
      <rPr>
        <b/>
        <sz val="11"/>
        <color indexed="10"/>
        <rFont val="Arial"/>
        <family val="2"/>
        <charset val="204"/>
      </rPr>
      <t xml:space="preserve">
Акт № 1/19.08.2016г. - до 31.12.2016 година – влязъл в сила и изпълнен;
 Акт № 1/12.04.2019 г. - до 31.12.2018 година – влязъл в сила и изпълнен;
- 01.01.2019 год. до 29.02.2020 год. отчисленията са платени на община Карлово 
</t>
    </r>
  </si>
  <si>
    <t>Възстановена верифицирана сума 65 245,62 лв. на 16.01.2022 г. по решение 09-УО- 56/11.07.2019 г. , след което е поискана в решение 09-УО-93/09.02.22 г.</t>
  </si>
  <si>
    <t>Представено Решение №801, взето с Протокол №35 от заседание на Общински Съвет, съгласно §60 от ПЗР на ЗИД на ДОПК</t>
  </si>
  <si>
    <t>от община Хисаря</t>
  </si>
  <si>
    <t>От бедствието за месец август депонирани 139,320 с код 20 03 01 и за месец септември 63,88 т с код 20 03 03, които са извадени от стойностите в таблицата.</t>
  </si>
  <si>
    <t>За дължимите обезпечения и отчисления по чл. 60 и чл. 64 за 2022 г. е представено Решение №801, взето с протокол №35 от заседание на Общински съвет - Карлово, проведено на 29.04.2022 г., във връзка с §60 от ПЗР на ЗИД на ДОПК.</t>
  </si>
  <si>
    <t>Сумите по чл. 60 и чл. 64 за 2022 г. не са дължими от общината, във връзка с приетото решение на Общински съвет, съгласно §60 от ПЗР на ЗИД на ДОПК</t>
  </si>
  <si>
    <t xml:space="preserve">Решение № 672 на Общински съвет при община Хисаря, взето с Протокол № 41 от 13.12.2022 г., на основание §60 от ПЗР на ЗИД на ДОПК </t>
  </si>
  <si>
    <t>Върнатите суми са за период 01.01.2022-31.10.2022 г. За м. 11 и м.12. 2022 г. не са дължими, съгласно представеното решение на общински съвет</t>
  </si>
  <si>
    <t xml:space="preserve">Представено Решение на Общински съвет - Сопот с№255, взето с Протокол №43, проведено на 29.03.2022 г. Сумите са недъжими по чл. 60 и чл. 64 за цялата 2022 г. </t>
  </si>
  <si>
    <t>Представено решение на общински съвет - Калояново с№409, взето с Протокол №49, проведено на 22.12.2022 г. за период 01.01.2023 - 30.09.2023</t>
  </si>
  <si>
    <t>Изразходвани средства /лв./ по чл.64 от ЗУО</t>
  </si>
  <si>
    <t>Изразходвани средства /лв./ по чл.60 от ЗУО</t>
  </si>
  <si>
    <t>Останали средства /лв./ по чл.64 от ЗУО</t>
  </si>
  <si>
    <t>Останали средства /лв./ по чл.60 от ЗУО</t>
  </si>
  <si>
    <t>Представено Решение на Общински Съвет с №350, взето с Протокол №57 от редовно заседание, проведено на 31.01.2023</t>
  </si>
  <si>
    <t>Представено Решение на Общински Съвет с №1226, взето с Протокол №57 от редовно заседание, проведено на 27.04.2023 и решение №38, взето с протокол №4 от 21.12.2023 г.</t>
  </si>
  <si>
    <t>Представено решение на общински съвет за 2024 г.</t>
  </si>
  <si>
    <t>9,54 т. от кампанията Да изчистим България</t>
  </si>
  <si>
    <t>4,560 т. от кампанията Да изчистим България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</si>
</sst>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лв.&quot;"/>
    <numFmt numFmtId="165" formatCode="0.000"/>
  </numFmts>
  <fonts count="23" x14ac:knownFonts="1">
    <font>
      <sz val="10"/>
      <color indexed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57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u/>
      <sz val="11"/>
      <color indexed="10"/>
      <name val="Arial"/>
      <family val="2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9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244">
    <xf numFmtId="0" fontId="0" fillId="0" borderId="0" xfId="0"/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0" fillId="2" borderId="0" xfId="0" applyFill="1"/>
    <xf numFmtId="0" fontId="5" fillId="0" borderId="1" xfId="0" applyFont="1" applyBorder="1" applyAlignment="1">
      <alignment vertical="center"/>
    </xf>
    <xf numFmtId="0" fontId="0" fillId="0" borderId="0" xfId="0" applyBorder="1"/>
    <xf numFmtId="0" fontId="2" fillId="3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3" borderId="1" xfId="0" applyFont="1" applyFill="1" applyBorder="1"/>
    <xf numFmtId="4" fontId="4" fillId="3" borderId="1" xfId="0" applyNumberFormat="1" applyFont="1" applyFill="1" applyBorder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7" borderId="1" xfId="0" applyFont="1" applyFill="1" applyBorder="1"/>
    <xf numFmtId="0" fontId="10" fillId="7" borderId="1" xfId="0" applyFont="1" applyFill="1" applyBorder="1"/>
    <xf numFmtId="0" fontId="4" fillId="7" borderId="1" xfId="0" applyFont="1" applyFill="1" applyBorder="1" applyAlignment="1">
      <alignment wrapText="1"/>
    </xf>
    <xf numFmtId="4" fontId="4" fillId="7" borderId="1" xfId="0" applyNumberFormat="1" applyFont="1" applyFill="1" applyBorder="1"/>
    <xf numFmtId="0" fontId="0" fillId="7" borderId="0" xfId="0" applyFill="1"/>
    <xf numFmtId="164" fontId="5" fillId="3" borderId="1" xfId="0" applyNumberFormat="1" applyFont="1" applyFill="1" applyBorder="1"/>
    <xf numFmtId="4" fontId="0" fillId="0" borderId="0" xfId="0" applyNumberFormat="1" applyBorder="1"/>
    <xf numFmtId="0" fontId="2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 vertical="center" wrapText="1" shrinkToFit="1"/>
    </xf>
    <xf numFmtId="0" fontId="5" fillId="5" borderId="1" xfId="0" applyFont="1" applyFill="1" applyBorder="1"/>
    <xf numFmtId="0" fontId="10" fillId="5" borderId="1" xfId="0" applyFont="1" applyFill="1" applyBorder="1"/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/>
    <xf numFmtId="0" fontId="5" fillId="5" borderId="1" xfId="0" applyFont="1" applyFill="1" applyBorder="1" applyAlignment="1"/>
    <xf numFmtId="164" fontId="5" fillId="5" borderId="1" xfId="0" applyNumberFormat="1" applyFont="1" applyFill="1" applyBorder="1"/>
    <xf numFmtId="0" fontId="5" fillId="0" borderId="1" xfId="0" applyFont="1" applyFill="1" applyBorder="1" applyAlignment="1" applyProtection="1">
      <alignment vertical="center"/>
      <protection locked="0"/>
    </xf>
    <xf numFmtId="164" fontId="5" fillId="0" borderId="1" xfId="0" applyNumberFormat="1" applyFont="1" applyFill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4" fontId="4" fillId="3" borderId="1" xfId="0" applyNumberFormat="1" applyFont="1" applyFill="1" applyBorder="1" applyProtection="1">
      <protection locked="0"/>
    </xf>
    <xf numFmtId="4" fontId="4" fillId="5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Fill="1" applyBorder="1"/>
    <xf numFmtId="0" fontId="13" fillId="0" borderId="1" xfId="0" applyFont="1" applyBorder="1" applyAlignment="1">
      <alignment vertical="top" wrapText="1"/>
    </xf>
    <xf numFmtId="2" fontId="0" fillId="0" borderId="0" xfId="0" applyNumberFormat="1" applyBorder="1"/>
    <xf numFmtId="0" fontId="0" fillId="9" borderId="0" xfId="0" applyFill="1" applyBorder="1"/>
    <xf numFmtId="4" fontId="0" fillId="9" borderId="0" xfId="0" applyNumberFormat="1" applyFill="1" applyBorder="1"/>
    <xf numFmtId="0" fontId="0" fillId="9" borderId="0" xfId="0" applyFill="1"/>
    <xf numFmtId="164" fontId="5" fillId="0" borderId="1" xfId="0" applyNumberFormat="1" applyFont="1" applyBorder="1" applyAlignment="1" applyProtection="1">
      <alignment horizontal="right" vertical="center"/>
      <protection locked="0"/>
    </xf>
    <xf numFmtId="164" fontId="14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0" fontId="4" fillId="6" borderId="1" xfId="0" applyFont="1" applyFill="1" applyBorder="1" applyAlignment="1">
      <alignment horizontal="right" vertical="center" wrapText="1"/>
    </xf>
    <xf numFmtId="0" fontId="0" fillId="10" borderId="1" xfId="0" applyFill="1" applyBorder="1"/>
    <xf numFmtId="0" fontId="15" fillId="10" borderId="1" xfId="0" applyFont="1" applyFill="1" applyBorder="1"/>
    <xf numFmtId="0" fontId="2" fillId="3" borderId="1" xfId="0" applyFont="1" applyFill="1" applyBorder="1" applyProtection="1"/>
    <xf numFmtId="0" fontId="1" fillId="3" borderId="1" xfId="0" applyFont="1" applyFill="1" applyBorder="1" applyProtection="1"/>
    <xf numFmtId="0" fontId="2" fillId="4" borderId="1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Protection="1"/>
    <xf numFmtId="0" fontId="0" fillId="0" borderId="0" xfId="0" applyBorder="1" applyProtection="1"/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 shrinkToFit="1"/>
    </xf>
    <xf numFmtId="0" fontId="4" fillId="6" borderId="1" xfId="0" applyFont="1" applyFill="1" applyBorder="1" applyAlignment="1" applyProtection="1">
      <alignment horizontal="right" vertical="center" wrapText="1" shrinkToFit="1"/>
    </xf>
    <xf numFmtId="0" fontId="4" fillId="6" borderId="2" xfId="0" applyFont="1" applyFill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center"/>
    </xf>
    <xf numFmtId="0" fontId="0" fillId="0" borderId="0" xfId="0" applyProtection="1"/>
    <xf numFmtId="0" fontId="5" fillId="0" borderId="1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Border="1" applyAlignment="1" applyProtection="1">
      <alignment horizontal="right" vertical="center"/>
    </xf>
    <xf numFmtId="164" fontId="5" fillId="0" borderId="2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top" wrapText="1"/>
    </xf>
    <xf numFmtId="2" fontId="5" fillId="0" borderId="1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wrapText="1"/>
    </xf>
    <xf numFmtId="4" fontId="4" fillId="3" borderId="1" xfId="0" applyNumberFormat="1" applyFont="1" applyFill="1" applyBorder="1" applyAlignment="1" applyProtection="1">
      <alignment horizontal="right"/>
    </xf>
    <xf numFmtId="4" fontId="4" fillId="3" borderId="1" xfId="0" applyNumberFormat="1" applyFont="1" applyFill="1" applyBorder="1" applyProtection="1"/>
    <xf numFmtId="0" fontId="5" fillId="3" borderId="1" xfId="0" applyFont="1" applyFill="1" applyBorder="1" applyAlignment="1" applyProtection="1"/>
    <xf numFmtId="0" fontId="5" fillId="3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Protection="1"/>
    <xf numFmtId="0" fontId="10" fillId="7" borderId="1" xfId="0" applyFont="1" applyFill="1" applyBorder="1" applyProtection="1"/>
    <xf numFmtId="0" fontId="4" fillId="7" borderId="1" xfId="0" applyFont="1" applyFill="1" applyBorder="1" applyAlignment="1" applyProtection="1">
      <alignment wrapText="1"/>
    </xf>
    <xf numFmtId="4" fontId="4" fillId="7" borderId="1" xfId="0" applyNumberFormat="1" applyFont="1" applyFill="1" applyBorder="1" applyAlignment="1" applyProtection="1">
      <alignment horizontal="right"/>
    </xf>
    <xf numFmtId="4" fontId="4" fillId="7" borderId="1" xfId="0" applyNumberFormat="1" applyFont="1" applyFill="1" applyBorder="1" applyProtection="1"/>
    <xf numFmtId="0" fontId="5" fillId="7" borderId="1" xfId="0" applyFont="1" applyFill="1" applyBorder="1" applyAlignment="1" applyProtection="1"/>
    <xf numFmtId="0" fontId="0" fillId="7" borderId="0" xfId="0" applyFill="1" applyProtection="1"/>
    <xf numFmtId="164" fontId="5" fillId="3" borderId="1" xfId="0" applyNumberFormat="1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 applyProtection="1">
      <alignment vertical="center" wrapText="1"/>
    </xf>
    <xf numFmtId="4" fontId="0" fillId="0" borderId="0" xfId="0" applyNumberFormat="1" applyBorder="1" applyAlignment="1" applyProtection="1">
      <alignment horizontal="right"/>
    </xf>
    <xf numFmtId="4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0" fontId="0" fillId="2" borderId="0" xfId="0" applyFill="1" applyBorder="1" applyProtection="1"/>
    <xf numFmtId="0" fontId="0" fillId="0" borderId="0" xfId="0" applyAlignment="1" applyProtection="1">
      <alignment horizontal="right"/>
    </xf>
    <xf numFmtId="0" fontId="0" fillId="2" borderId="0" xfId="0" applyFill="1" applyProtection="1"/>
    <xf numFmtId="0" fontId="5" fillId="5" borderId="1" xfId="0" applyFont="1" applyFill="1" applyBorder="1" applyProtection="1"/>
    <xf numFmtId="0" fontId="10" fillId="5" borderId="1" xfId="0" applyFont="1" applyFill="1" applyBorder="1" applyProtection="1"/>
    <xf numFmtId="0" fontId="4" fillId="5" borderId="1" xfId="0" applyFont="1" applyFill="1" applyBorder="1" applyAlignment="1" applyProtection="1">
      <alignment wrapText="1"/>
    </xf>
    <xf numFmtId="4" fontId="4" fillId="5" borderId="1" xfId="0" applyNumberFormat="1" applyFont="1" applyFill="1" applyBorder="1" applyAlignment="1" applyProtection="1">
      <alignment horizontal="right"/>
    </xf>
    <xf numFmtId="4" fontId="4" fillId="5" borderId="1" xfId="0" applyNumberFormat="1" applyFont="1" applyFill="1" applyBorder="1" applyProtection="1"/>
    <xf numFmtId="0" fontId="5" fillId="5" borderId="1" xfId="0" applyFont="1" applyFill="1" applyBorder="1" applyAlignment="1" applyProtection="1"/>
    <xf numFmtId="164" fontId="5" fillId="5" borderId="1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5" fillId="0" borderId="1" xfId="0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vertical="center"/>
    </xf>
    <xf numFmtId="164" fontId="5" fillId="3" borderId="1" xfId="0" applyNumberFormat="1" applyFont="1" applyFill="1" applyBorder="1" applyProtection="1"/>
    <xf numFmtId="164" fontId="5" fillId="5" borderId="1" xfId="0" applyNumberFormat="1" applyFont="1" applyFill="1" applyBorder="1" applyProtection="1"/>
    <xf numFmtId="0" fontId="0" fillId="0" borderId="0" xfId="0" applyFill="1" applyBorder="1" applyProtection="1"/>
    <xf numFmtId="165" fontId="5" fillId="0" borderId="1" xfId="0" applyNumberFormat="1" applyFont="1" applyFill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4" fontId="0" fillId="0" borderId="1" xfId="0" applyNumberFormat="1" applyBorder="1" applyProtection="1"/>
    <xf numFmtId="0" fontId="0" fillId="0" borderId="1" xfId="0" applyFill="1" applyBorder="1" applyProtection="1"/>
    <xf numFmtId="164" fontId="14" fillId="0" borderId="1" xfId="0" applyNumberFormat="1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top" wrapText="1"/>
    </xf>
    <xf numFmtId="0" fontId="0" fillId="9" borderId="0" xfId="0" applyFill="1" applyBorder="1" applyProtection="1"/>
    <xf numFmtId="2" fontId="0" fillId="0" borderId="0" xfId="0" applyNumberFormat="1" applyBorder="1" applyProtection="1"/>
    <xf numFmtId="4" fontId="0" fillId="9" borderId="0" xfId="0" applyNumberFormat="1" applyFill="1" applyBorder="1" applyProtection="1"/>
    <xf numFmtId="0" fontId="0" fillId="9" borderId="0" xfId="0" applyFill="1" applyProtection="1"/>
    <xf numFmtId="0" fontId="0" fillId="0" borderId="0" xfId="0" applyFill="1" applyBorder="1"/>
    <xf numFmtId="164" fontId="22" fillId="0" borderId="1" xfId="0" applyNumberFormat="1" applyFont="1" applyBorder="1" applyAlignment="1" applyProtection="1">
      <alignment horizontal="center" vertical="center"/>
    </xf>
    <xf numFmtId="164" fontId="22" fillId="0" borderId="1" xfId="0" applyNumberFormat="1" applyFont="1" applyBorder="1" applyAlignment="1" applyProtection="1">
      <alignment horizontal="right" vertical="center"/>
    </xf>
    <xf numFmtId="164" fontId="5" fillId="11" borderId="1" xfId="0" applyNumberFormat="1" applyFont="1" applyFill="1" applyBorder="1" applyAlignment="1" applyProtection="1">
      <alignment horizontal="center" vertical="center"/>
      <protection locked="0"/>
    </xf>
    <xf numFmtId="164" fontId="5" fillId="11" borderId="1" xfId="0" applyNumberFormat="1" applyFont="1" applyFill="1" applyBorder="1" applyAlignment="1" applyProtection="1">
      <alignment horizontal="right" vertical="center"/>
      <protection locked="0"/>
    </xf>
    <xf numFmtId="164" fontId="11" fillId="11" borderId="1" xfId="0" applyNumberFormat="1" applyFont="1" applyFill="1" applyBorder="1" applyAlignment="1" applyProtection="1">
      <alignment horizontal="center" vertical="center"/>
      <protection locked="0"/>
    </xf>
    <xf numFmtId="164" fontId="14" fillId="11" borderId="1" xfId="0" applyNumberFormat="1" applyFont="1" applyFill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164" fontId="5" fillId="9" borderId="1" xfId="0" applyNumberFormat="1" applyFont="1" applyFill="1" applyBorder="1" applyAlignment="1">
      <alignment horizontal="right" vertical="center"/>
    </xf>
    <xf numFmtId="164" fontId="5" fillId="9" borderId="1" xfId="0" applyNumberFormat="1" applyFont="1" applyFill="1" applyBorder="1" applyAlignment="1" applyProtection="1">
      <alignment horizontal="right" vertical="center"/>
      <protection locked="0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shrinkToFit="1"/>
    </xf>
    <xf numFmtId="0" fontId="5" fillId="11" borderId="1" xfId="0" applyFont="1" applyFill="1" applyBorder="1" applyAlignment="1">
      <alignment vertical="top" wrapText="1"/>
    </xf>
    <xf numFmtId="0" fontId="5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4" xfId="0" applyFont="1" applyFill="1" applyBorder="1" applyAlignment="1" applyProtection="1">
      <alignment horizontal="right" vertical="center" wrapText="1"/>
    </xf>
    <xf numFmtId="0" fontId="4" fillId="6" borderId="3" xfId="0" applyFont="1" applyFill="1" applyBorder="1" applyAlignment="1" applyProtection="1">
      <alignment horizontal="right" vertical="center" wrapText="1"/>
    </xf>
    <xf numFmtId="0" fontId="4" fillId="6" borderId="2" xfId="0" applyFont="1" applyFill="1" applyBorder="1" applyAlignment="1" applyProtection="1">
      <alignment horizontal="right" vertical="center" wrapText="1"/>
    </xf>
    <xf numFmtId="0" fontId="1" fillId="3" borderId="11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 shrinkToFit="1"/>
    </xf>
    <xf numFmtId="0" fontId="4" fillId="6" borderId="3" xfId="0" applyFont="1" applyFill="1" applyBorder="1" applyAlignment="1" applyProtection="1">
      <alignment horizontal="center" vertical="center" wrapText="1" shrinkToFit="1"/>
    </xf>
    <xf numFmtId="0" fontId="4" fillId="6" borderId="2" xfId="0" applyFont="1" applyFill="1" applyBorder="1" applyAlignment="1" applyProtection="1">
      <alignment horizontal="center" vertical="center" wrapText="1" shrinkToFit="1"/>
    </xf>
    <xf numFmtId="0" fontId="4" fillId="6" borderId="5" xfId="0" applyFont="1" applyFill="1" applyBorder="1" applyAlignment="1" applyProtection="1">
      <alignment horizontal="center" vertical="center" wrapText="1" shrinkToFit="1"/>
    </xf>
    <xf numFmtId="0" fontId="4" fillId="6" borderId="6" xfId="0" applyFont="1" applyFill="1" applyBorder="1" applyAlignment="1" applyProtection="1">
      <alignment horizontal="center" vertical="center" wrapText="1" shrinkToFit="1"/>
    </xf>
    <xf numFmtId="0" fontId="4" fillId="6" borderId="7" xfId="0" applyFont="1" applyFill="1" applyBorder="1" applyAlignment="1" applyProtection="1">
      <alignment horizontal="center" vertical="center" wrapText="1" shrinkToFit="1"/>
    </xf>
    <xf numFmtId="0" fontId="4" fillId="6" borderId="8" xfId="0" applyFont="1" applyFill="1" applyBorder="1" applyAlignment="1" applyProtection="1">
      <alignment horizontal="center" vertical="center" wrapText="1" shrinkToFit="1"/>
    </xf>
    <xf numFmtId="0" fontId="4" fillId="6" borderId="9" xfId="0" applyFont="1" applyFill="1" applyBorder="1" applyAlignment="1" applyProtection="1">
      <alignment horizontal="center" vertical="center" wrapText="1" shrinkToFit="1"/>
    </xf>
    <xf numFmtId="0" fontId="4" fillId="6" borderId="10" xfId="0" applyFont="1" applyFill="1" applyBorder="1" applyAlignment="1" applyProtection="1">
      <alignment horizontal="center" vertical="center" wrapText="1" shrinkToFit="1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textRotation="255"/>
    </xf>
    <xf numFmtId="0" fontId="4" fillId="8" borderId="3" xfId="0" applyFont="1" applyFill="1" applyBorder="1" applyAlignment="1" applyProtection="1">
      <alignment horizontal="center" vertical="center" textRotation="255"/>
    </xf>
    <xf numFmtId="0" fontId="4" fillId="8" borderId="2" xfId="0" applyFont="1" applyFill="1" applyBorder="1" applyAlignment="1" applyProtection="1">
      <alignment horizontal="center" vertical="center" textRotation="255"/>
    </xf>
    <xf numFmtId="0" fontId="4" fillId="8" borderId="4" xfId="0" applyFont="1" applyFill="1" applyBorder="1" applyAlignment="1" applyProtection="1">
      <alignment horizontal="center" vertical="center" textRotation="255" wrapText="1"/>
    </xf>
    <xf numFmtId="0" fontId="4" fillId="8" borderId="3" xfId="0" applyFont="1" applyFill="1" applyBorder="1" applyAlignment="1" applyProtection="1">
      <alignment horizontal="center" vertical="center" textRotation="255" wrapText="1"/>
    </xf>
    <xf numFmtId="0" fontId="4" fillId="8" borderId="2" xfId="0" applyFont="1" applyFill="1" applyBorder="1" applyAlignment="1" applyProtection="1">
      <alignment horizontal="center" vertical="center" textRotation="255" wrapText="1"/>
    </xf>
    <xf numFmtId="0" fontId="4" fillId="6" borderId="5" xfId="0" applyFont="1" applyFill="1" applyBorder="1" applyAlignment="1" applyProtection="1">
      <alignment horizontal="right" vertical="center" wrapText="1"/>
    </xf>
    <xf numFmtId="0" fontId="0" fillId="6" borderId="6" xfId="0" applyFill="1" applyBorder="1" applyAlignment="1" applyProtection="1">
      <alignment horizontal="right" vertical="center" wrapText="1"/>
    </xf>
    <xf numFmtId="0" fontId="0" fillId="6" borderId="7" xfId="0" applyFill="1" applyBorder="1" applyAlignment="1" applyProtection="1">
      <alignment horizontal="right" vertical="center" wrapText="1"/>
    </xf>
    <xf numFmtId="0" fontId="0" fillId="6" borderId="8" xfId="0" applyFill="1" applyBorder="1" applyAlignment="1" applyProtection="1">
      <alignment horizontal="right" vertical="center" wrapText="1"/>
    </xf>
    <xf numFmtId="0" fontId="0" fillId="6" borderId="9" xfId="0" applyFill="1" applyBorder="1" applyAlignment="1" applyProtection="1">
      <alignment horizontal="right" vertical="center" wrapText="1"/>
    </xf>
    <xf numFmtId="0" fontId="0" fillId="6" borderId="10" xfId="0" applyFill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 wrapText="1"/>
    </xf>
    <xf numFmtId="0" fontId="0" fillId="6" borderId="6" xfId="0" applyFill="1" applyBorder="1" applyAlignment="1" applyProtection="1">
      <alignment horizontal="center" vertical="center" wrapText="1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0" fillId="6" borderId="10" xfId="0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textRotation="255" wrapText="1"/>
    </xf>
    <xf numFmtId="0" fontId="4" fillId="8" borderId="3" xfId="0" applyFont="1" applyFill="1" applyBorder="1" applyAlignment="1">
      <alignment horizontal="center" vertical="center" textRotation="255" wrapText="1"/>
    </xf>
    <xf numFmtId="0" fontId="4" fillId="8" borderId="2" xfId="0" applyFont="1" applyFill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textRotation="255"/>
    </xf>
    <xf numFmtId="0" fontId="4" fillId="8" borderId="3" xfId="0" applyFont="1" applyFill="1" applyBorder="1" applyAlignment="1">
      <alignment horizontal="center" vertical="center" textRotation="255"/>
    </xf>
    <xf numFmtId="0" fontId="4" fillId="8" borderId="2" xfId="0" applyFont="1" applyFill="1" applyBorder="1" applyAlignment="1">
      <alignment horizontal="center" vertical="center" textRotation="255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 shrinkToFit="1"/>
    </xf>
    <xf numFmtId="0" fontId="4" fillId="6" borderId="3" xfId="0" applyFont="1" applyFill="1" applyBorder="1" applyAlignment="1">
      <alignment horizontal="center" vertical="center" wrapText="1" shrinkToFit="1"/>
    </xf>
    <xf numFmtId="0" fontId="4" fillId="6" borderId="2" xfId="0" applyFont="1" applyFill="1" applyBorder="1" applyAlignment="1">
      <alignment horizontal="center" vertical="center" wrapText="1" shrinkToFit="1"/>
    </xf>
    <xf numFmtId="0" fontId="4" fillId="6" borderId="5" xfId="0" applyFont="1" applyFill="1" applyBorder="1" applyAlignment="1">
      <alignment horizontal="center" vertical="center" wrapText="1" shrinkToFit="1"/>
    </xf>
    <xf numFmtId="0" fontId="4" fillId="6" borderId="6" xfId="0" applyFont="1" applyFill="1" applyBorder="1" applyAlignment="1">
      <alignment horizontal="center" vertical="center" wrapText="1" shrinkToFit="1"/>
    </xf>
    <xf numFmtId="0" fontId="4" fillId="6" borderId="7" xfId="0" applyFont="1" applyFill="1" applyBorder="1" applyAlignment="1">
      <alignment horizontal="center" vertical="center" wrapText="1" shrinkToFit="1"/>
    </xf>
    <xf numFmtId="0" fontId="4" fillId="6" borderId="8" xfId="0" applyFont="1" applyFill="1" applyBorder="1" applyAlignment="1">
      <alignment horizontal="center" vertical="center" wrapText="1" shrinkToFit="1"/>
    </xf>
    <xf numFmtId="0" fontId="4" fillId="6" borderId="9" xfId="0" applyFont="1" applyFill="1" applyBorder="1" applyAlignment="1">
      <alignment horizontal="center" vertical="center" wrapText="1" shrinkToFit="1"/>
    </xf>
    <xf numFmtId="0" fontId="4" fillId="6" borderId="10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shrinkToFit="1"/>
    </xf>
    <xf numFmtId="0" fontId="0" fillId="6" borderId="1" xfId="0" applyFill="1" applyBorder="1" applyAlignment="1">
      <alignment horizontal="right" vertical="center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view="pageBreakPreview" topLeftCell="A70" zoomScale="75" zoomScaleNormal="75" zoomScaleSheetLayoutView="75" workbookViewId="0">
      <selection activeCell="Y7" sqref="Y7:Y8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110" customWidth="1"/>
    <col min="6" max="7" width="12.85546875" style="110" customWidth="1"/>
    <col min="8" max="8" width="10" style="110" customWidth="1"/>
    <col min="9" max="9" width="12.140625" style="110" bestFit="1" customWidth="1"/>
    <col min="10" max="14" width="12.85546875" style="110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2011</v>
      </c>
      <c r="D1" s="161"/>
      <c r="E1" s="66"/>
      <c r="F1" s="67"/>
      <c r="G1" s="67"/>
      <c r="H1" s="66"/>
      <c r="I1" s="66"/>
      <c r="J1" s="67"/>
      <c r="K1" s="67"/>
      <c r="L1" s="67"/>
      <c r="M1" s="66"/>
      <c r="N1" s="66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57" t="s">
        <v>42</v>
      </c>
      <c r="G2" s="157" t="s">
        <v>43</v>
      </c>
      <c r="H2" s="187" t="s">
        <v>39</v>
      </c>
      <c r="I2" s="188"/>
      <c r="J2" s="157" t="s">
        <v>38</v>
      </c>
      <c r="K2" s="157" t="s">
        <v>37</v>
      </c>
      <c r="L2" s="157" t="s">
        <v>5</v>
      </c>
      <c r="M2" s="157" t="s">
        <v>36</v>
      </c>
      <c r="N2" s="157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58"/>
      <c r="G3" s="158"/>
      <c r="H3" s="189"/>
      <c r="I3" s="190"/>
      <c r="J3" s="158"/>
      <c r="K3" s="158"/>
      <c r="L3" s="158"/>
      <c r="M3" s="158"/>
      <c r="N3" s="158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58"/>
      <c r="G4" s="158"/>
      <c r="H4" s="191"/>
      <c r="I4" s="192"/>
      <c r="J4" s="158"/>
      <c r="K4" s="158"/>
      <c r="L4" s="158"/>
      <c r="M4" s="158"/>
      <c r="N4" s="158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3" t="s">
        <v>7</v>
      </c>
      <c r="F5" s="159"/>
      <c r="G5" s="159"/>
      <c r="H5" s="74" t="s">
        <v>40</v>
      </c>
      <c r="I5" s="74" t="s">
        <v>41</v>
      </c>
      <c r="J5" s="159"/>
      <c r="K5" s="159"/>
      <c r="L5" s="159"/>
      <c r="M5" s="159"/>
      <c r="N5" s="159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6">
        <v>5</v>
      </c>
      <c r="F6" s="76">
        <v>11</v>
      </c>
      <c r="G6" s="76">
        <v>11</v>
      </c>
      <c r="H6" s="76"/>
      <c r="I6" s="76"/>
      <c r="J6" s="76">
        <v>8</v>
      </c>
      <c r="K6" s="76">
        <v>9</v>
      </c>
      <c r="L6" s="76">
        <v>10</v>
      </c>
      <c r="M6" s="76">
        <v>17</v>
      </c>
      <c r="N6" s="76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80">
        <v>1159.48</v>
      </c>
      <c r="F7" s="81">
        <v>1.2</v>
      </c>
      <c r="G7" s="81">
        <v>3</v>
      </c>
      <c r="H7" s="82">
        <f>E7*F7</f>
        <v>1391.376</v>
      </c>
      <c r="I7" s="82">
        <f>E7*G7</f>
        <v>3478.44</v>
      </c>
      <c r="J7" s="82">
        <f>(E7*F7)</f>
        <v>1391.376</v>
      </c>
      <c r="K7" s="82">
        <f>E7*G7</f>
        <v>3478.44</v>
      </c>
      <c r="L7" s="83">
        <f>SUM(J7,K7)</f>
        <v>4869.8159999999998</v>
      </c>
      <c r="M7" s="82">
        <f t="shared" ref="M7:N9" si="0">J7-H7</f>
        <v>0</v>
      </c>
      <c r="N7" s="82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86">
        <v>864.82</v>
      </c>
      <c r="F8" s="81">
        <v>1.2</v>
      </c>
      <c r="G8" s="81">
        <v>3</v>
      </c>
      <c r="H8" s="82">
        <f>E8*F8</f>
        <v>1037.7840000000001</v>
      </c>
      <c r="I8" s="82">
        <f>E8*G8</f>
        <v>2594.46</v>
      </c>
      <c r="J8" s="82">
        <f>(E8*F8)</f>
        <v>1037.7840000000001</v>
      </c>
      <c r="K8" s="82">
        <f>E8*G8</f>
        <v>2594.46</v>
      </c>
      <c r="L8" s="83">
        <f>SUM(J8,K8)</f>
        <v>3632.2440000000001</v>
      </c>
      <c r="M8" s="82">
        <f t="shared" si="0"/>
        <v>0</v>
      </c>
      <c r="N8" s="82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86">
        <v>982.04</v>
      </c>
      <c r="F9" s="81">
        <v>1.2</v>
      </c>
      <c r="G9" s="81">
        <v>3</v>
      </c>
      <c r="H9" s="82">
        <f>E9*F9</f>
        <v>1178.4479999999999</v>
      </c>
      <c r="I9" s="82">
        <f>E9*G9</f>
        <v>2946.12</v>
      </c>
      <c r="J9" s="82">
        <f>(E9*F9)</f>
        <v>1178.4479999999999</v>
      </c>
      <c r="K9" s="82">
        <f>E9*G9</f>
        <v>2946.12</v>
      </c>
      <c r="L9" s="83">
        <f>SUM(J9,K9)</f>
        <v>4124.5679999999993</v>
      </c>
      <c r="M9" s="82">
        <f t="shared" si="0"/>
        <v>0</v>
      </c>
      <c r="N9" s="82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8">
        <f>SUM(E7,E8,E9)</f>
        <v>3006.34</v>
      </c>
      <c r="F10" s="88"/>
      <c r="G10" s="88"/>
      <c r="H10" s="88">
        <f t="shared" ref="H10:N10" si="1">SUM(H7,H8,H9)</f>
        <v>3607.6079999999997</v>
      </c>
      <c r="I10" s="88">
        <f t="shared" si="1"/>
        <v>9019.02</v>
      </c>
      <c r="J10" s="88">
        <f t="shared" si="1"/>
        <v>3607.6079999999997</v>
      </c>
      <c r="K10" s="88">
        <f t="shared" si="1"/>
        <v>9019.02</v>
      </c>
      <c r="L10" s="88">
        <f t="shared" si="1"/>
        <v>12626.627999999999</v>
      </c>
      <c r="M10" s="88">
        <f t="shared" si="1"/>
        <v>0</v>
      </c>
      <c r="N10" s="88">
        <f t="shared" si="1"/>
        <v>0</v>
      </c>
      <c r="O10" s="89">
        <f>SUM(O7,O8,O9)</f>
        <v>0</v>
      </c>
      <c r="P10" s="89">
        <f>SUM(P7,P8,P9)</f>
        <v>0</v>
      </c>
      <c r="Q10" s="89">
        <f>SUM(Q7,Q8,Q9)</f>
        <v>0</v>
      </c>
      <c r="R10" s="89">
        <f>SUM(R7,R8,R9)</f>
        <v>0</v>
      </c>
      <c r="S10" s="89">
        <f>SUM(S7,S8,S9)</f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80">
        <v>1170.98</v>
      </c>
      <c r="F11" s="81">
        <v>1.2</v>
      </c>
      <c r="G11" s="81">
        <v>3</v>
      </c>
      <c r="H11" s="82">
        <f>E11*F11</f>
        <v>1405.1759999999999</v>
      </c>
      <c r="I11" s="82">
        <f>E11*G11</f>
        <v>3512.94</v>
      </c>
      <c r="J11" s="82">
        <f>(E11*F11)</f>
        <v>1405.1759999999999</v>
      </c>
      <c r="K11" s="82">
        <f>E11*G11</f>
        <v>3512.94</v>
      </c>
      <c r="L11" s="83">
        <f>SUM(J11,K11)</f>
        <v>4918.116</v>
      </c>
      <c r="M11" s="82">
        <f t="shared" ref="M11:N13" si="2">J11-H11</f>
        <v>0</v>
      </c>
      <c r="N11" s="82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80">
        <v>1175.6600000000001</v>
      </c>
      <c r="F12" s="81">
        <v>1.2</v>
      </c>
      <c r="G12" s="81">
        <v>3</v>
      </c>
      <c r="H12" s="82">
        <f>E12*F12</f>
        <v>1410.7920000000001</v>
      </c>
      <c r="I12" s="82">
        <f>E12*G12</f>
        <v>3526.9800000000005</v>
      </c>
      <c r="J12" s="82">
        <f>(E12*F12)</f>
        <v>1410.7920000000001</v>
      </c>
      <c r="K12" s="82">
        <f>E12*G12</f>
        <v>3526.9800000000005</v>
      </c>
      <c r="L12" s="83">
        <f>SUM(J12,K12)</f>
        <v>4937.7720000000008</v>
      </c>
      <c r="M12" s="82">
        <f t="shared" si="2"/>
        <v>0</v>
      </c>
      <c r="N12" s="82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80">
        <v>1354.94</v>
      </c>
      <c r="F13" s="81">
        <v>1.2</v>
      </c>
      <c r="G13" s="81">
        <v>3</v>
      </c>
      <c r="H13" s="82">
        <f>E13*F13</f>
        <v>1625.9280000000001</v>
      </c>
      <c r="I13" s="82">
        <f>E13*G13</f>
        <v>4064.82</v>
      </c>
      <c r="J13" s="82">
        <f>(E13*F13)</f>
        <v>1625.9280000000001</v>
      </c>
      <c r="K13" s="82">
        <f>E13*G13</f>
        <v>4064.82</v>
      </c>
      <c r="L13" s="83">
        <f>SUM(J13,K13)</f>
        <v>5690.7480000000005</v>
      </c>
      <c r="M13" s="82">
        <f t="shared" si="2"/>
        <v>0</v>
      </c>
      <c r="N13" s="82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8">
        <f>SUM(E11,E12,E13)</f>
        <v>3701.5800000000004</v>
      </c>
      <c r="F14" s="88"/>
      <c r="G14" s="88"/>
      <c r="H14" s="88">
        <f t="shared" ref="H14:N14" si="3">SUM(H11,H12,H13)</f>
        <v>4441.8959999999997</v>
      </c>
      <c r="I14" s="88">
        <f t="shared" si="3"/>
        <v>11104.74</v>
      </c>
      <c r="J14" s="88">
        <f t="shared" si="3"/>
        <v>4441.8959999999997</v>
      </c>
      <c r="K14" s="88">
        <f t="shared" si="3"/>
        <v>11104.74</v>
      </c>
      <c r="L14" s="88">
        <f t="shared" si="3"/>
        <v>15546.636000000002</v>
      </c>
      <c r="M14" s="88">
        <f t="shared" si="3"/>
        <v>0</v>
      </c>
      <c r="N14" s="88">
        <f t="shared" si="3"/>
        <v>0</v>
      </c>
      <c r="O14" s="89">
        <f>SUM(O11,O12,O13)</f>
        <v>0</v>
      </c>
      <c r="P14" s="89">
        <f>SUM(P11,P12,P13)</f>
        <v>0</v>
      </c>
      <c r="Q14" s="89">
        <f>SUM(Q11,Q12,Q13)</f>
        <v>0</v>
      </c>
      <c r="R14" s="89">
        <f>SUM(R11,R12,R13)</f>
        <v>0</v>
      </c>
      <c r="S14" s="89">
        <f>SUM(S11,S12,S13)</f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80">
        <v>1271.46</v>
      </c>
      <c r="F15" s="81">
        <v>1.2</v>
      </c>
      <c r="G15" s="81">
        <v>3</v>
      </c>
      <c r="H15" s="82">
        <f>E15*F15</f>
        <v>1525.752</v>
      </c>
      <c r="I15" s="82">
        <f>E15*G15</f>
        <v>3814.38</v>
      </c>
      <c r="J15" s="82">
        <f>(E15*F15)</f>
        <v>1525.752</v>
      </c>
      <c r="K15" s="82">
        <f>E15*G15</f>
        <v>3814.38</v>
      </c>
      <c r="L15" s="83">
        <f>SUM(J15,K15)</f>
        <v>5340.1319999999996</v>
      </c>
      <c r="M15" s="82">
        <f t="shared" ref="M15:N17" si="4">J15-H15</f>
        <v>0</v>
      </c>
      <c r="N15" s="82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80">
        <v>1367.88</v>
      </c>
      <c r="F16" s="81">
        <v>1.2</v>
      </c>
      <c r="G16" s="81">
        <v>3</v>
      </c>
      <c r="H16" s="82">
        <f>E16*F16</f>
        <v>1641.4560000000001</v>
      </c>
      <c r="I16" s="82">
        <f>E16*G16</f>
        <v>4103.6400000000003</v>
      </c>
      <c r="J16" s="82">
        <f>(E16*F16)</f>
        <v>1641.4560000000001</v>
      </c>
      <c r="K16" s="82">
        <f>E16*G16</f>
        <v>4103.6400000000003</v>
      </c>
      <c r="L16" s="83">
        <f>SUM(J16,K16)</f>
        <v>5745.0960000000005</v>
      </c>
      <c r="M16" s="82">
        <f t="shared" si="4"/>
        <v>0</v>
      </c>
      <c r="N16" s="82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86">
        <v>1437.66</v>
      </c>
      <c r="F17" s="81">
        <v>1.2</v>
      </c>
      <c r="G17" s="81">
        <v>3</v>
      </c>
      <c r="H17" s="82">
        <f>E17*F17</f>
        <v>1725.192</v>
      </c>
      <c r="I17" s="82">
        <f>E17*G17</f>
        <v>4312.9800000000005</v>
      </c>
      <c r="J17" s="82">
        <f>(E17*F17)</f>
        <v>1725.192</v>
      </c>
      <c r="K17" s="82">
        <f>E17*G17</f>
        <v>4312.9800000000005</v>
      </c>
      <c r="L17" s="83">
        <f>SUM(J17,K17)</f>
        <v>6038.1720000000005</v>
      </c>
      <c r="M17" s="82">
        <f t="shared" si="4"/>
        <v>0</v>
      </c>
      <c r="N17" s="82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8">
        <f>SUM(E15,E16,E17)</f>
        <v>4077</v>
      </c>
      <c r="F18" s="88"/>
      <c r="G18" s="88"/>
      <c r="H18" s="88">
        <f t="shared" ref="H18:N18" si="5">SUM(H15,H16,H17)</f>
        <v>4892.3999999999996</v>
      </c>
      <c r="I18" s="88">
        <f t="shared" si="5"/>
        <v>12231</v>
      </c>
      <c r="J18" s="88">
        <f t="shared" si="5"/>
        <v>4892.3999999999996</v>
      </c>
      <c r="K18" s="88">
        <f t="shared" si="5"/>
        <v>12231</v>
      </c>
      <c r="L18" s="88">
        <f t="shared" si="5"/>
        <v>17123.400000000001</v>
      </c>
      <c r="M18" s="88">
        <f t="shared" si="5"/>
        <v>0</v>
      </c>
      <c r="N18" s="88">
        <f t="shared" si="5"/>
        <v>0</v>
      </c>
      <c r="O18" s="89">
        <f>SUM(O15,O16,O17)</f>
        <v>0</v>
      </c>
      <c r="P18" s="89">
        <f>SUM(P15,P16,P17)</f>
        <v>0</v>
      </c>
      <c r="Q18" s="89">
        <f>SUM(Q15,Q16,Q17)</f>
        <v>0</v>
      </c>
      <c r="R18" s="89">
        <f>SUM(R15,R16,R17)</f>
        <v>0</v>
      </c>
      <c r="S18" s="89">
        <f>SUM(S15,S16,S17)</f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80">
        <v>1273.3399999999999</v>
      </c>
      <c r="F19" s="81">
        <v>1.2</v>
      </c>
      <c r="G19" s="81">
        <v>3</v>
      </c>
      <c r="H19" s="82">
        <f>E19*F19</f>
        <v>1528.0079999999998</v>
      </c>
      <c r="I19" s="82">
        <f>E19*G19</f>
        <v>3820.0199999999995</v>
      </c>
      <c r="J19" s="82">
        <f>(E19*F19)</f>
        <v>1528.0079999999998</v>
      </c>
      <c r="K19" s="82">
        <f>E19*G19</f>
        <v>3820.0199999999995</v>
      </c>
      <c r="L19" s="83">
        <f>SUM(J19,K19)</f>
        <v>5348.0279999999993</v>
      </c>
      <c r="M19" s="82">
        <f t="shared" ref="M19:N21" si="6">J19-H19</f>
        <v>0</v>
      </c>
      <c r="N19" s="82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80">
        <v>833.99</v>
      </c>
      <c r="F20" s="81">
        <v>1.2</v>
      </c>
      <c r="G20" s="81">
        <v>3</v>
      </c>
      <c r="H20" s="82">
        <f>E20*F20</f>
        <v>1000.788</v>
      </c>
      <c r="I20" s="82">
        <f>E20*G20</f>
        <v>2501.9700000000003</v>
      </c>
      <c r="J20" s="82">
        <f>(E20*F20)</f>
        <v>1000.788</v>
      </c>
      <c r="K20" s="82">
        <f>E20*G20</f>
        <v>2501.9700000000003</v>
      </c>
      <c r="L20" s="83">
        <f>SUM(J20,K20)</f>
        <v>3502.7580000000003</v>
      </c>
      <c r="M20" s="82">
        <f t="shared" si="6"/>
        <v>0</v>
      </c>
      <c r="N20" s="82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86">
        <v>1510.02</v>
      </c>
      <c r="F21" s="81">
        <v>1.2</v>
      </c>
      <c r="G21" s="81">
        <v>3</v>
      </c>
      <c r="H21" s="82">
        <f>E21*F21</f>
        <v>1812.0239999999999</v>
      </c>
      <c r="I21" s="82">
        <f>E21*G21</f>
        <v>4530.0599999999995</v>
      </c>
      <c r="J21" s="82">
        <f>(E21*F21)</f>
        <v>1812.0239999999999</v>
      </c>
      <c r="K21" s="82">
        <f>E21*G21</f>
        <v>4530.0599999999995</v>
      </c>
      <c r="L21" s="83">
        <f>SUM(J21,K21)</f>
        <v>6342.0839999999989</v>
      </c>
      <c r="M21" s="82">
        <f t="shared" si="6"/>
        <v>0</v>
      </c>
      <c r="N21" s="82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8">
        <f>SUM(E19,E20,E21)</f>
        <v>3617.35</v>
      </c>
      <c r="F22" s="88"/>
      <c r="G22" s="88"/>
      <c r="H22" s="88">
        <f t="shared" ref="H22:N22" si="7">SUM(H19,H20,H21)</f>
        <v>4340.82</v>
      </c>
      <c r="I22" s="88">
        <f t="shared" si="7"/>
        <v>10852.05</v>
      </c>
      <c r="J22" s="88">
        <f t="shared" si="7"/>
        <v>4340.82</v>
      </c>
      <c r="K22" s="88">
        <f t="shared" si="7"/>
        <v>10852.05</v>
      </c>
      <c r="L22" s="88">
        <f t="shared" si="7"/>
        <v>15192.869999999999</v>
      </c>
      <c r="M22" s="88">
        <f t="shared" si="7"/>
        <v>0</v>
      </c>
      <c r="N22" s="88">
        <f t="shared" si="7"/>
        <v>0</v>
      </c>
      <c r="O22" s="89">
        <f>SUM(O19,O20,O21)</f>
        <v>0</v>
      </c>
      <c r="P22" s="89">
        <f>SUM(P19,P20,P21)</f>
        <v>0</v>
      </c>
      <c r="Q22" s="89">
        <f>SUM(Q19,Q20,Q21)</f>
        <v>0</v>
      </c>
      <c r="R22" s="89">
        <f>SUM(R19,R20,R21)</f>
        <v>0</v>
      </c>
      <c r="S22" s="89">
        <f>SUM(S19,S20,S21)</f>
        <v>0</v>
      </c>
      <c r="T22" s="90"/>
    </row>
    <row r="23" spans="1:20" s="98" customFormat="1" x14ac:dyDescent="0.2">
      <c r="A23" s="92"/>
      <c r="B23" s="92"/>
      <c r="C23" s="93"/>
      <c r="D23" s="94" t="s">
        <v>48</v>
      </c>
      <c r="E23" s="95">
        <f>SUM(E10+E14+E18+E22)</f>
        <v>14402.27</v>
      </c>
      <c r="F23" s="95">
        <f t="shared" ref="F23:N23" si="8">SUM(F10+F14+F18+F22)</f>
        <v>0</v>
      </c>
      <c r="G23" s="95">
        <f t="shared" si="8"/>
        <v>0</v>
      </c>
      <c r="H23" s="95">
        <f t="shared" si="8"/>
        <v>17282.723999999998</v>
      </c>
      <c r="I23" s="95">
        <f t="shared" si="8"/>
        <v>43206.81</v>
      </c>
      <c r="J23" s="95">
        <f t="shared" si="8"/>
        <v>17282.723999999998</v>
      </c>
      <c r="K23" s="95">
        <f t="shared" si="8"/>
        <v>43206.81</v>
      </c>
      <c r="L23" s="95">
        <f t="shared" si="8"/>
        <v>60489.534</v>
      </c>
      <c r="M23" s="95">
        <f t="shared" si="8"/>
        <v>0</v>
      </c>
      <c r="N23" s="95">
        <f t="shared" si="8"/>
        <v>0</v>
      </c>
      <c r="O23" s="96">
        <f>SUM(O10+O14+O18+O22)</f>
        <v>0</v>
      </c>
      <c r="P23" s="96">
        <f>SUM(P10+P14+P18+P22)</f>
        <v>0</v>
      </c>
      <c r="Q23" s="96">
        <f>SUM(Q10+Q14+Q18+Q22)</f>
        <v>0</v>
      </c>
      <c r="R23" s="96">
        <f>SUM(R10+R14+R18+R22)</f>
        <v>0</v>
      </c>
      <c r="S23" s="96">
        <f>SUM(S10+S14+S18+S22)</f>
        <v>0</v>
      </c>
      <c r="T23" s="97"/>
    </row>
    <row r="24" spans="1:20" ht="12.75" customHeight="1" x14ac:dyDescent="0.2">
      <c r="A24" s="174">
        <v>2</v>
      </c>
      <c r="B24" s="177" t="s">
        <v>27</v>
      </c>
      <c r="C24" s="181" t="s">
        <v>23</v>
      </c>
      <c r="D24" s="79" t="s">
        <v>8</v>
      </c>
      <c r="E24" s="80">
        <v>382.78</v>
      </c>
      <c r="F24" s="81">
        <v>1.2</v>
      </c>
      <c r="G24" s="81">
        <v>3</v>
      </c>
      <c r="H24" s="82">
        <f>E24*F24</f>
        <v>459.33599999999996</v>
      </c>
      <c r="I24" s="82">
        <f>E24*G24</f>
        <v>1148.3399999999999</v>
      </c>
      <c r="J24" s="82">
        <f>(E24*F24)</f>
        <v>459.33599999999996</v>
      </c>
      <c r="K24" s="82">
        <f>E24*G24</f>
        <v>1148.3399999999999</v>
      </c>
      <c r="L24" s="83">
        <f>SUM(J24,K24)</f>
        <v>1607.6759999999999</v>
      </c>
      <c r="M24" s="82">
        <f t="shared" ref="M24:N26" si="9">J24-H24</f>
        <v>0</v>
      </c>
      <c r="N24" s="82">
        <f t="shared" si="9"/>
        <v>0</v>
      </c>
      <c r="O24" s="82"/>
      <c r="P24" s="82"/>
      <c r="Q24" s="84"/>
      <c r="R24" s="84"/>
      <c r="S24" s="84"/>
      <c r="T24" s="85"/>
    </row>
    <row r="25" spans="1:20" ht="12" customHeight="1" x14ac:dyDescent="0.2">
      <c r="A25" s="175"/>
      <c r="B25" s="178"/>
      <c r="C25" s="182"/>
      <c r="D25" s="79" t="s">
        <v>9</v>
      </c>
      <c r="E25" s="86">
        <v>358.92</v>
      </c>
      <c r="F25" s="81">
        <v>1.2</v>
      </c>
      <c r="G25" s="81">
        <v>3</v>
      </c>
      <c r="H25" s="82">
        <f>E25*F25</f>
        <v>430.70400000000001</v>
      </c>
      <c r="I25" s="82">
        <f>E25*G25</f>
        <v>1076.76</v>
      </c>
      <c r="J25" s="82">
        <f>(E25*F25)</f>
        <v>430.70400000000001</v>
      </c>
      <c r="K25" s="82">
        <f>E25*G25</f>
        <v>1076.76</v>
      </c>
      <c r="L25" s="83">
        <f>SUM(J25,K25)</f>
        <v>1507.4639999999999</v>
      </c>
      <c r="M25" s="82">
        <f t="shared" si="9"/>
        <v>0</v>
      </c>
      <c r="N25" s="82">
        <f t="shared" si="9"/>
        <v>0</v>
      </c>
      <c r="O25" s="82"/>
      <c r="P25" s="82"/>
      <c r="Q25" s="84"/>
      <c r="R25" s="84"/>
      <c r="S25" s="84"/>
      <c r="T25" s="85"/>
    </row>
    <row r="26" spans="1:20" ht="12.75" customHeight="1" x14ac:dyDescent="0.2">
      <c r="A26" s="175"/>
      <c r="B26" s="178"/>
      <c r="C26" s="182"/>
      <c r="D26" s="79" t="s">
        <v>10</v>
      </c>
      <c r="E26" s="86">
        <v>350.64</v>
      </c>
      <c r="F26" s="81">
        <v>1.2</v>
      </c>
      <c r="G26" s="81">
        <v>3</v>
      </c>
      <c r="H26" s="82">
        <f>E26*F26</f>
        <v>420.76799999999997</v>
      </c>
      <c r="I26" s="82">
        <f>E26*G26</f>
        <v>1051.92</v>
      </c>
      <c r="J26" s="82">
        <f>(E26*F26)</f>
        <v>420.76799999999997</v>
      </c>
      <c r="K26" s="82">
        <f>E26*G26</f>
        <v>1051.92</v>
      </c>
      <c r="L26" s="83">
        <f>SUM(J26,K26)</f>
        <v>1472.6880000000001</v>
      </c>
      <c r="M26" s="82">
        <f t="shared" si="9"/>
        <v>0</v>
      </c>
      <c r="N26" s="82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87" t="s">
        <v>44</v>
      </c>
      <c r="E27" s="88">
        <f>SUM(E24:E26)</f>
        <v>1092.3400000000001</v>
      </c>
      <c r="F27" s="88"/>
      <c r="G27" s="88"/>
      <c r="H27" s="99">
        <f>SUM(H24:H26)</f>
        <v>1310.808</v>
      </c>
      <c r="I27" s="99">
        <f>SUM(I24:I26)</f>
        <v>3277.02</v>
      </c>
      <c r="J27" s="88">
        <f t="shared" ref="J27:S27" si="10">SUM(J24,J25,J26)</f>
        <v>1310.808</v>
      </c>
      <c r="K27" s="88">
        <f t="shared" si="10"/>
        <v>3277.02</v>
      </c>
      <c r="L27" s="88">
        <f t="shared" si="10"/>
        <v>4587.8279999999995</v>
      </c>
      <c r="M27" s="88">
        <f t="shared" si="10"/>
        <v>0</v>
      </c>
      <c r="N27" s="88">
        <f t="shared" si="10"/>
        <v>0</v>
      </c>
      <c r="O27" s="89">
        <f t="shared" si="10"/>
        <v>0</v>
      </c>
      <c r="P27" s="89">
        <f t="shared" si="10"/>
        <v>0</v>
      </c>
      <c r="Q27" s="89">
        <f t="shared" si="10"/>
        <v>0</v>
      </c>
      <c r="R27" s="89">
        <f t="shared" si="10"/>
        <v>0</v>
      </c>
      <c r="S27" s="89">
        <f t="shared" si="10"/>
        <v>0</v>
      </c>
      <c r="T27" s="90"/>
    </row>
    <row r="28" spans="1:20" ht="12.75" customHeight="1" x14ac:dyDescent="0.2">
      <c r="A28" s="175"/>
      <c r="B28" s="178"/>
      <c r="C28" s="182"/>
      <c r="D28" s="79" t="s">
        <v>11</v>
      </c>
      <c r="E28" s="80">
        <v>397.62</v>
      </c>
      <c r="F28" s="81">
        <v>1.2</v>
      </c>
      <c r="G28" s="81">
        <v>3</v>
      </c>
      <c r="H28" s="82">
        <f>E28*F28</f>
        <v>477.14400000000001</v>
      </c>
      <c r="I28" s="82">
        <f>E28*G28</f>
        <v>1192.8600000000001</v>
      </c>
      <c r="J28" s="82">
        <f>(E28*F28)</f>
        <v>477.14400000000001</v>
      </c>
      <c r="K28" s="82">
        <f>E28*G28</f>
        <v>1192.8600000000001</v>
      </c>
      <c r="L28" s="83">
        <f>SUM(J28,K28)</f>
        <v>1670.0040000000001</v>
      </c>
      <c r="M28" s="82">
        <f t="shared" ref="M28:N30" si="11">J28-H28</f>
        <v>0</v>
      </c>
      <c r="N28" s="82">
        <f t="shared" si="11"/>
        <v>0</v>
      </c>
      <c r="O28" s="82"/>
      <c r="P28" s="82"/>
      <c r="Q28" s="84"/>
      <c r="R28" s="84"/>
      <c r="S28" s="84"/>
      <c r="T28" s="85"/>
    </row>
    <row r="29" spans="1:20" ht="12.75" customHeight="1" x14ac:dyDescent="0.2">
      <c r="A29" s="175"/>
      <c r="B29" s="178"/>
      <c r="C29" s="182"/>
      <c r="D29" s="79" t="s">
        <v>12</v>
      </c>
      <c r="E29" s="80">
        <v>409.48</v>
      </c>
      <c r="F29" s="81">
        <v>1.2</v>
      </c>
      <c r="G29" s="81">
        <v>3</v>
      </c>
      <c r="H29" s="82">
        <f>E29*F29</f>
        <v>491.37599999999998</v>
      </c>
      <c r="I29" s="82">
        <f>E29*G29</f>
        <v>1228.44</v>
      </c>
      <c r="J29" s="82">
        <f>(E29*F29)</f>
        <v>491.37599999999998</v>
      </c>
      <c r="K29" s="82">
        <f>E29*G29</f>
        <v>1228.44</v>
      </c>
      <c r="L29" s="83">
        <f>SUM(J29,K29)</f>
        <v>1719.816</v>
      </c>
      <c r="M29" s="82">
        <f t="shared" si="11"/>
        <v>0</v>
      </c>
      <c r="N29" s="82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13</v>
      </c>
      <c r="E30" s="80">
        <v>400.36</v>
      </c>
      <c r="F30" s="81">
        <v>1.2</v>
      </c>
      <c r="G30" s="81">
        <v>3</v>
      </c>
      <c r="H30" s="82">
        <f>E30*F30</f>
        <v>480.43200000000002</v>
      </c>
      <c r="I30" s="82">
        <f>E30*G30</f>
        <v>1201.08</v>
      </c>
      <c r="J30" s="82">
        <f>(E30*F30)</f>
        <v>480.43200000000002</v>
      </c>
      <c r="K30" s="82">
        <f>E30*G30</f>
        <v>1201.08</v>
      </c>
      <c r="L30" s="83">
        <f>SUM(J30,K30)</f>
        <v>1681.5119999999999</v>
      </c>
      <c r="M30" s="82">
        <f t="shared" si="11"/>
        <v>0</v>
      </c>
      <c r="N30" s="82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87" t="s">
        <v>45</v>
      </c>
      <c r="E31" s="88">
        <f>SUM(E28,E29,E30)</f>
        <v>1207.46</v>
      </c>
      <c r="F31" s="88"/>
      <c r="G31" s="88"/>
      <c r="H31" s="99">
        <f>SUM(H28:H30)</f>
        <v>1448.952</v>
      </c>
      <c r="I31" s="99">
        <f>SUM(I28:I30)</f>
        <v>3622.38</v>
      </c>
      <c r="J31" s="88">
        <f t="shared" ref="J31:S31" si="12">SUM(J28,J29,J30)</f>
        <v>1448.952</v>
      </c>
      <c r="K31" s="88">
        <f t="shared" si="12"/>
        <v>3622.38</v>
      </c>
      <c r="L31" s="88">
        <f t="shared" si="12"/>
        <v>5071.3320000000003</v>
      </c>
      <c r="M31" s="88">
        <f t="shared" si="12"/>
        <v>0</v>
      </c>
      <c r="N31" s="88">
        <f t="shared" si="12"/>
        <v>0</v>
      </c>
      <c r="O31" s="89">
        <f t="shared" si="12"/>
        <v>0</v>
      </c>
      <c r="P31" s="89">
        <f t="shared" si="12"/>
        <v>0</v>
      </c>
      <c r="Q31" s="89">
        <f t="shared" si="12"/>
        <v>0</v>
      </c>
      <c r="R31" s="89">
        <f t="shared" si="12"/>
        <v>0</v>
      </c>
      <c r="S31" s="89">
        <f t="shared" si="12"/>
        <v>0</v>
      </c>
      <c r="T31" s="90"/>
    </row>
    <row r="32" spans="1:20" ht="12.75" customHeight="1" x14ac:dyDescent="0.2">
      <c r="A32" s="175"/>
      <c r="B32" s="179"/>
      <c r="C32" s="182"/>
      <c r="D32" s="79" t="s">
        <v>14</v>
      </c>
      <c r="E32" s="80">
        <v>399.34</v>
      </c>
      <c r="F32" s="81">
        <v>1.2</v>
      </c>
      <c r="G32" s="81">
        <v>3</v>
      </c>
      <c r="H32" s="82">
        <f>E32*F32</f>
        <v>479.20799999999997</v>
      </c>
      <c r="I32" s="82">
        <f>E32*G32</f>
        <v>1198.02</v>
      </c>
      <c r="J32" s="82">
        <f>(E32*F32)</f>
        <v>479.20799999999997</v>
      </c>
      <c r="K32" s="82">
        <f>E32*G32</f>
        <v>1198.02</v>
      </c>
      <c r="L32" s="83">
        <f>SUM(J32,K32)</f>
        <v>1677.2280000000001</v>
      </c>
      <c r="M32" s="82">
        <f t="shared" ref="M32:N34" si="13">J32-H32</f>
        <v>0</v>
      </c>
      <c r="N32" s="82">
        <f t="shared" si="13"/>
        <v>0</v>
      </c>
      <c r="O32" s="82"/>
      <c r="P32" s="82"/>
      <c r="Q32" s="84"/>
      <c r="R32" s="84"/>
      <c r="S32" s="84"/>
      <c r="T32" s="85"/>
    </row>
    <row r="33" spans="1:20" ht="12.75" customHeight="1" x14ac:dyDescent="0.2">
      <c r="A33" s="175"/>
      <c r="B33" s="179"/>
      <c r="C33" s="182"/>
      <c r="D33" s="79" t="s">
        <v>15</v>
      </c>
      <c r="E33" s="80">
        <v>431.88</v>
      </c>
      <c r="F33" s="81">
        <v>1.2</v>
      </c>
      <c r="G33" s="81">
        <v>3</v>
      </c>
      <c r="H33" s="82">
        <f>E33*F33</f>
        <v>518.25599999999997</v>
      </c>
      <c r="I33" s="82">
        <f>E33*G33</f>
        <v>1295.6399999999999</v>
      </c>
      <c r="J33" s="82">
        <f>(E33*F33)</f>
        <v>518.25599999999997</v>
      </c>
      <c r="K33" s="82">
        <f>E33*G33</f>
        <v>1295.6399999999999</v>
      </c>
      <c r="L33" s="83">
        <f>SUM(J33,K33)</f>
        <v>1813.8959999999997</v>
      </c>
      <c r="M33" s="82">
        <f t="shared" si="13"/>
        <v>0</v>
      </c>
      <c r="N33" s="82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16</v>
      </c>
      <c r="E34" s="86">
        <v>422.24</v>
      </c>
      <c r="F34" s="81">
        <v>1.2</v>
      </c>
      <c r="G34" s="81">
        <v>3</v>
      </c>
      <c r="H34" s="82">
        <f>E34*F34</f>
        <v>506.68799999999999</v>
      </c>
      <c r="I34" s="82">
        <f>E34*G34</f>
        <v>1266.72</v>
      </c>
      <c r="J34" s="82">
        <f>(E34*F34)</f>
        <v>506.68799999999999</v>
      </c>
      <c r="K34" s="82">
        <f>E34*G34</f>
        <v>1266.72</v>
      </c>
      <c r="L34" s="83">
        <f>SUM(J34,K34)</f>
        <v>1773.4079999999999</v>
      </c>
      <c r="M34" s="82">
        <f t="shared" si="13"/>
        <v>0</v>
      </c>
      <c r="N34" s="82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87" t="s">
        <v>46</v>
      </c>
      <c r="E35" s="88">
        <f>SUM(E32,E33,E34)</f>
        <v>1253.46</v>
      </c>
      <c r="F35" s="88"/>
      <c r="G35" s="88"/>
      <c r="H35" s="99">
        <f>SUM(H32:H34)</f>
        <v>1504.152</v>
      </c>
      <c r="I35" s="99">
        <f>SUM(I32:I34)</f>
        <v>3760.38</v>
      </c>
      <c r="J35" s="88">
        <f t="shared" ref="J35:S35" si="14">SUM(J32,J33,J34)</f>
        <v>1504.152</v>
      </c>
      <c r="K35" s="88">
        <f t="shared" si="14"/>
        <v>3760.38</v>
      </c>
      <c r="L35" s="88">
        <f t="shared" si="14"/>
        <v>5264.5319999999992</v>
      </c>
      <c r="M35" s="88">
        <f t="shared" si="14"/>
        <v>0</v>
      </c>
      <c r="N35" s="88">
        <f t="shared" si="14"/>
        <v>0</v>
      </c>
      <c r="O35" s="89">
        <f t="shared" si="14"/>
        <v>0</v>
      </c>
      <c r="P35" s="89">
        <f t="shared" si="14"/>
        <v>0</v>
      </c>
      <c r="Q35" s="89">
        <f t="shared" si="14"/>
        <v>0</v>
      </c>
      <c r="R35" s="89">
        <f t="shared" si="14"/>
        <v>0</v>
      </c>
      <c r="S35" s="89">
        <f t="shared" si="14"/>
        <v>0</v>
      </c>
      <c r="T35" s="90"/>
    </row>
    <row r="36" spans="1:20" ht="12.75" customHeight="1" x14ac:dyDescent="0.2">
      <c r="A36" s="175"/>
      <c r="B36" s="179"/>
      <c r="C36" s="182"/>
      <c r="D36" s="79" t="s">
        <v>17</v>
      </c>
      <c r="E36" s="80">
        <v>387.82</v>
      </c>
      <c r="F36" s="81">
        <v>1.2</v>
      </c>
      <c r="G36" s="81">
        <v>3</v>
      </c>
      <c r="H36" s="82">
        <f>E36*F36</f>
        <v>465.38399999999996</v>
      </c>
      <c r="I36" s="82">
        <f>E36*G36</f>
        <v>1163.46</v>
      </c>
      <c r="J36" s="82">
        <f>(E36*F36)</f>
        <v>465.38399999999996</v>
      </c>
      <c r="K36" s="82">
        <f>E36*G36</f>
        <v>1163.46</v>
      </c>
      <c r="L36" s="83">
        <f>SUM(J36,K36)</f>
        <v>1628.8440000000001</v>
      </c>
      <c r="M36" s="82">
        <f t="shared" ref="M36:N38" si="15">J36-H36</f>
        <v>0</v>
      </c>
      <c r="N36" s="82">
        <f t="shared" si="15"/>
        <v>0</v>
      </c>
      <c r="O36" s="82"/>
      <c r="P36" s="82"/>
      <c r="Q36" s="84"/>
      <c r="R36" s="84"/>
      <c r="S36" s="84"/>
      <c r="T36" s="85"/>
    </row>
    <row r="37" spans="1:20" ht="12.75" customHeight="1" x14ac:dyDescent="0.2">
      <c r="A37" s="175"/>
      <c r="B37" s="179"/>
      <c r="C37" s="182"/>
      <c r="D37" s="79" t="s">
        <v>18</v>
      </c>
      <c r="E37" s="80">
        <v>421.28</v>
      </c>
      <c r="F37" s="81">
        <v>1.2</v>
      </c>
      <c r="G37" s="81">
        <v>3</v>
      </c>
      <c r="H37" s="82">
        <f>E37*F37</f>
        <v>505.53599999999994</v>
      </c>
      <c r="I37" s="82">
        <f>E37*G37</f>
        <v>1263.8399999999999</v>
      </c>
      <c r="J37" s="82">
        <f>(E37*F37)</f>
        <v>505.53599999999994</v>
      </c>
      <c r="K37" s="82">
        <f>E37*G37</f>
        <v>1263.8399999999999</v>
      </c>
      <c r="L37" s="83">
        <f>SUM(J37,K37)</f>
        <v>1769.3759999999997</v>
      </c>
      <c r="M37" s="82">
        <f t="shared" si="15"/>
        <v>0</v>
      </c>
      <c r="N37" s="82">
        <f t="shared" si="15"/>
        <v>0</v>
      </c>
      <c r="O37" s="82"/>
      <c r="P37" s="82"/>
      <c r="Q37" s="84"/>
      <c r="R37" s="84"/>
      <c r="S37" s="84"/>
      <c r="T37" s="85"/>
    </row>
    <row r="38" spans="1:20" ht="13.5" customHeight="1" x14ac:dyDescent="0.2">
      <c r="A38" s="176"/>
      <c r="B38" s="180"/>
      <c r="C38" s="183"/>
      <c r="D38" s="79" t="s">
        <v>19</v>
      </c>
      <c r="E38" s="86">
        <v>495.97</v>
      </c>
      <c r="F38" s="81">
        <v>1.2</v>
      </c>
      <c r="G38" s="81">
        <v>3</v>
      </c>
      <c r="H38" s="82">
        <f>E38*F38</f>
        <v>595.16399999999999</v>
      </c>
      <c r="I38" s="82">
        <f>E38*G38</f>
        <v>1487.91</v>
      </c>
      <c r="J38" s="82">
        <f>(E38*F38)</f>
        <v>595.16399999999999</v>
      </c>
      <c r="K38" s="82">
        <f>E38*G38</f>
        <v>1487.91</v>
      </c>
      <c r="L38" s="83">
        <f>SUM(J38,K38)</f>
        <v>2083.0740000000001</v>
      </c>
      <c r="M38" s="82">
        <f t="shared" si="15"/>
        <v>0</v>
      </c>
      <c r="N38" s="82">
        <f t="shared" si="15"/>
        <v>0</v>
      </c>
      <c r="O38" s="82"/>
      <c r="P38" s="82"/>
      <c r="Q38" s="84"/>
      <c r="R38" s="84"/>
      <c r="S38" s="84"/>
      <c r="T38" s="85"/>
    </row>
    <row r="39" spans="1:20" ht="24" x14ac:dyDescent="0.2">
      <c r="A39" s="100"/>
      <c r="B39" s="100"/>
      <c r="C39" s="100"/>
      <c r="D39" s="87" t="s">
        <v>47</v>
      </c>
      <c r="E39" s="88">
        <f>SUM(E36,E37,E38)</f>
        <v>1305.07</v>
      </c>
      <c r="F39" s="88"/>
      <c r="G39" s="88"/>
      <c r="H39" s="99">
        <f>SUM(H36:H38)</f>
        <v>1566.0839999999998</v>
      </c>
      <c r="I39" s="99">
        <f>SUM(I36:I38)</f>
        <v>3915.21</v>
      </c>
      <c r="J39" s="88">
        <f t="shared" ref="J39:S39" si="16">SUM(J36,J37,J38)</f>
        <v>1566.0839999999998</v>
      </c>
      <c r="K39" s="88">
        <f t="shared" si="16"/>
        <v>3915.21</v>
      </c>
      <c r="L39" s="88">
        <f t="shared" si="16"/>
        <v>5481.2939999999999</v>
      </c>
      <c r="M39" s="88">
        <f t="shared" si="16"/>
        <v>0</v>
      </c>
      <c r="N39" s="88">
        <f t="shared" si="16"/>
        <v>0</v>
      </c>
      <c r="O39" s="89">
        <f t="shared" si="16"/>
        <v>0</v>
      </c>
      <c r="P39" s="89">
        <f t="shared" si="16"/>
        <v>0</v>
      </c>
      <c r="Q39" s="89">
        <f t="shared" si="16"/>
        <v>0</v>
      </c>
      <c r="R39" s="89">
        <f t="shared" si="16"/>
        <v>0</v>
      </c>
      <c r="S39" s="89">
        <f t="shared" si="16"/>
        <v>0</v>
      </c>
      <c r="T39" s="90"/>
    </row>
    <row r="40" spans="1:20" s="98" customFormat="1" x14ac:dyDescent="0.2">
      <c r="A40" s="92"/>
      <c r="B40" s="92"/>
      <c r="C40" s="93"/>
      <c r="D40" s="94" t="s">
        <v>48</v>
      </c>
      <c r="E40" s="95">
        <f>SUM(E27+E31+E35+E39)</f>
        <v>4858.33</v>
      </c>
      <c r="F40" s="95">
        <f>SUM(F27+F31+F35+F39)</f>
        <v>0</v>
      </c>
      <c r="G40" s="95"/>
      <c r="H40" s="101">
        <f>H27+H31+H35+H39</f>
        <v>5829.9960000000001</v>
      </c>
      <c r="I40" s="101">
        <f>I27+I31+I35+I39</f>
        <v>14574.989999999998</v>
      </c>
      <c r="J40" s="95">
        <f t="shared" ref="J40:S40" si="17">SUM(J27+J31+J35+J39)</f>
        <v>5829.9960000000001</v>
      </c>
      <c r="K40" s="95">
        <f t="shared" si="17"/>
        <v>14574.989999999998</v>
      </c>
      <c r="L40" s="95">
        <f t="shared" si="17"/>
        <v>20404.985999999997</v>
      </c>
      <c r="M40" s="95">
        <f t="shared" si="17"/>
        <v>0</v>
      </c>
      <c r="N40" s="95">
        <f t="shared" si="17"/>
        <v>0</v>
      </c>
      <c r="O40" s="96">
        <f t="shared" si="17"/>
        <v>0</v>
      </c>
      <c r="P40" s="96">
        <f t="shared" si="17"/>
        <v>0</v>
      </c>
      <c r="Q40" s="96">
        <f t="shared" si="17"/>
        <v>0</v>
      </c>
      <c r="R40" s="96">
        <f t="shared" si="17"/>
        <v>0</v>
      </c>
      <c r="S40" s="96">
        <f t="shared" si="17"/>
        <v>0</v>
      </c>
      <c r="T40" s="97"/>
    </row>
    <row r="41" spans="1:20" ht="12.75" customHeight="1" x14ac:dyDescent="0.2">
      <c r="A41" s="174">
        <v>3</v>
      </c>
      <c r="B41" s="177" t="s">
        <v>27</v>
      </c>
      <c r="C41" s="181" t="s">
        <v>24</v>
      </c>
      <c r="D41" s="79" t="s">
        <v>8</v>
      </c>
      <c r="E41" s="80">
        <v>267.06</v>
      </c>
      <c r="F41" s="81">
        <v>1.2</v>
      </c>
      <c r="G41" s="81">
        <v>3</v>
      </c>
      <c r="H41" s="82">
        <f>E41*F41</f>
        <v>320.47199999999998</v>
      </c>
      <c r="I41" s="82">
        <f>E41*G41</f>
        <v>801.18000000000006</v>
      </c>
      <c r="J41" s="82">
        <f>(E41*F41)</f>
        <v>320.47199999999998</v>
      </c>
      <c r="K41" s="82">
        <f>E41*G41</f>
        <v>801.18000000000006</v>
      </c>
      <c r="L41" s="83">
        <f>SUM(J41,K41)</f>
        <v>1121.652</v>
      </c>
      <c r="M41" s="82">
        <f t="shared" ref="M41:N43" si="18">J41-H41</f>
        <v>0</v>
      </c>
      <c r="N41" s="82">
        <f t="shared" si="18"/>
        <v>0</v>
      </c>
      <c r="O41" s="82"/>
      <c r="P41" s="82"/>
      <c r="Q41" s="84"/>
      <c r="R41" s="84"/>
      <c r="S41" s="84"/>
      <c r="T41" s="85"/>
    </row>
    <row r="42" spans="1:20" ht="12.75" customHeight="1" x14ac:dyDescent="0.2">
      <c r="A42" s="175"/>
      <c r="B42" s="178"/>
      <c r="C42" s="182"/>
      <c r="D42" s="79" t="s">
        <v>9</v>
      </c>
      <c r="E42" s="86">
        <v>244.46</v>
      </c>
      <c r="F42" s="81">
        <v>1.2</v>
      </c>
      <c r="G42" s="81">
        <v>3</v>
      </c>
      <c r="H42" s="82">
        <f>E42*F42</f>
        <v>293.35199999999998</v>
      </c>
      <c r="I42" s="82">
        <f>E42*G42</f>
        <v>733.38</v>
      </c>
      <c r="J42" s="82">
        <f>(E42*F42)</f>
        <v>293.35199999999998</v>
      </c>
      <c r="K42" s="82">
        <f>E42*G42</f>
        <v>733.38</v>
      </c>
      <c r="L42" s="83">
        <f>SUM(J42,K42)</f>
        <v>1026.732</v>
      </c>
      <c r="M42" s="82">
        <f t="shared" si="18"/>
        <v>0</v>
      </c>
      <c r="N42" s="82">
        <f t="shared" si="18"/>
        <v>0</v>
      </c>
      <c r="O42" s="82"/>
      <c r="P42" s="82"/>
      <c r="Q42" s="84"/>
      <c r="R42" s="84"/>
      <c r="S42" s="84"/>
      <c r="T42" s="85"/>
    </row>
    <row r="43" spans="1:20" ht="12.75" customHeight="1" x14ac:dyDescent="0.2">
      <c r="A43" s="175"/>
      <c r="B43" s="178"/>
      <c r="C43" s="182"/>
      <c r="D43" s="79" t="s">
        <v>10</v>
      </c>
      <c r="E43" s="86">
        <v>289.26</v>
      </c>
      <c r="F43" s="81">
        <v>1.2</v>
      </c>
      <c r="G43" s="81">
        <v>3</v>
      </c>
      <c r="H43" s="82">
        <f>E43*F43</f>
        <v>347.11199999999997</v>
      </c>
      <c r="I43" s="82">
        <f>E43*G43</f>
        <v>867.78</v>
      </c>
      <c r="J43" s="82">
        <f>(E43*F43)</f>
        <v>347.11199999999997</v>
      </c>
      <c r="K43" s="82">
        <f>E43*G43</f>
        <v>867.78</v>
      </c>
      <c r="L43" s="83">
        <f>SUM(J43,K43)</f>
        <v>1214.8919999999998</v>
      </c>
      <c r="M43" s="82">
        <f t="shared" si="18"/>
        <v>0</v>
      </c>
      <c r="N43" s="82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87" t="s">
        <v>44</v>
      </c>
      <c r="E44" s="88">
        <f>SUM(E41,E42,E43)</f>
        <v>800.78</v>
      </c>
      <c r="F44" s="88"/>
      <c r="G44" s="88"/>
      <c r="H44" s="99">
        <f>SUM(H41:H43)</f>
        <v>960.93599999999992</v>
      </c>
      <c r="I44" s="99">
        <f>SUM(I41:I43)</f>
        <v>2402.34</v>
      </c>
      <c r="J44" s="88">
        <f t="shared" ref="J44:S44" si="19">SUM(J41,J42,J43)</f>
        <v>960.93599999999992</v>
      </c>
      <c r="K44" s="88">
        <f t="shared" si="19"/>
        <v>2402.34</v>
      </c>
      <c r="L44" s="88">
        <f t="shared" si="19"/>
        <v>3363.2759999999998</v>
      </c>
      <c r="M44" s="88">
        <f t="shared" si="19"/>
        <v>0</v>
      </c>
      <c r="N44" s="88">
        <f t="shared" si="19"/>
        <v>0</v>
      </c>
      <c r="O44" s="89">
        <f t="shared" si="19"/>
        <v>0</v>
      </c>
      <c r="P44" s="89">
        <f t="shared" si="19"/>
        <v>0</v>
      </c>
      <c r="Q44" s="89">
        <f t="shared" si="19"/>
        <v>0</v>
      </c>
      <c r="R44" s="89">
        <f t="shared" si="19"/>
        <v>0</v>
      </c>
      <c r="S44" s="89">
        <f t="shared" si="19"/>
        <v>0</v>
      </c>
      <c r="T44" s="90"/>
    </row>
    <row r="45" spans="1:20" ht="12.75" customHeight="1" x14ac:dyDescent="0.2">
      <c r="A45" s="175"/>
      <c r="B45" s="178"/>
      <c r="C45" s="182"/>
      <c r="D45" s="79" t="s">
        <v>11</v>
      </c>
      <c r="E45" s="80">
        <v>302.16000000000003</v>
      </c>
      <c r="F45" s="81">
        <v>1.2</v>
      </c>
      <c r="G45" s="81">
        <v>3</v>
      </c>
      <c r="H45" s="82">
        <f>E45*F45</f>
        <v>362.59200000000004</v>
      </c>
      <c r="I45" s="82">
        <f>E45*G45</f>
        <v>906.48</v>
      </c>
      <c r="J45" s="82">
        <f>(E45*F45)</f>
        <v>362.59200000000004</v>
      </c>
      <c r="K45" s="82">
        <f>E45*G45</f>
        <v>906.48</v>
      </c>
      <c r="L45" s="83">
        <f>SUM(J45,K45)</f>
        <v>1269.0720000000001</v>
      </c>
      <c r="M45" s="82">
        <f t="shared" ref="M45:N47" si="20">J45-H45</f>
        <v>0</v>
      </c>
      <c r="N45" s="82">
        <f t="shared" si="20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79" t="s">
        <v>12</v>
      </c>
      <c r="E46" s="80">
        <v>297.44</v>
      </c>
      <c r="F46" s="81">
        <v>1.2</v>
      </c>
      <c r="G46" s="81">
        <v>3</v>
      </c>
      <c r="H46" s="82">
        <f>E46*F46</f>
        <v>356.928</v>
      </c>
      <c r="I46" s="82">
        <f>E46*G46</f>
        <v>892.31999999999994</v>
      </c>
      <c r="J46" s="82">
        <f>(E46*F46)</f>
        <v>356.928</v>
      </c>
      <c r="K46" s="82">
        <f>E46*G46</f>
        <v>892.31999999999994</v>
      </c>
      <c r="L46" s="83">
        <f>SUM(J46,K46)</f>
        <v>1249.248</v>
      </c>
      <c r="M46" s="82">
        <f t="shared" si="20"/>
        <v>0</v>
      </c>
      <c r="N46" s="82">
        <f t="shared" si="20"/>
        <v>0</v>
      </c>
      <c r="O46" s="82"/>
      <c r="P46" s="82"/>
      <c r="Q46" s="84"/>
      <c r="R46" s="84"/>
      <c r="S46" s="84"/>
      <c r="T46" s="85"/>
    </row>
    <row r="47" spans="1:20" ht="12.75" customHeight="1" x14ac:dyDescent="0.2">
      <c r="A47" s="175"/>
      <c r="B47" s="178"/>
      <c r="C47" s="182"/>
      <c r="D47" s="79" t="s">
        <v>13</v>
      </c>
      <c r="E47" s="80">
        <v>275.04000000000002</v>
      </c>
      <c r="F47" s="81">
        <v>1.2</v>
      </c>
      <c r="G47" s="81">
        <v>3</v>
      </c>
      <c r="H47" s="82">
        <f>E47*F47</f>
        <v>330.048</v>
      </c>
      <c r="I47" s="82">
        <f>E47*G47</f>
        <v>825.12000000000012</v>
      </c>
      <c r="J47" s="82">
        <f>(E47*F47)</f>
        <v>330.048</v>
      </c>
      <c r="K47" s="82">
        <f>E47*G47</f>
        <v>825.12000000000012</v>
      </c>
      <c r="L47" s="83">
        <f>SUM(J47,K47)</f>
        <v>1155.1680000000001</v>
      </c>
      <c r="M47" s="82">
        <f t="shared" si="20"/>
        <v>0</v>
      </c>
      <c r="N47" s="82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87" t="s">
        <v>45</v>
      </c>
      <c r="E48" s="88">
        <f>SUM(E45,E46,E47)</f>
        <v>874.6400000000001</v>
      </c>
      <c r="F48" s="88"/>
      <c r="G48" s="88"/>
      <c r="H48" s="99">
        <f>SUM(H45:H47)</f>
        <v>1049.568</v>
      </c>
      <c r="I48" s="99">
        <f>SUM(I45:I47)</f>
        <v>2623.92</v>
      </c>
      <c r="J48" s="88">
        <f t="shared" ref="J48:S48" si="21">SUM(J45,J46,J47)</f>
        <v>1049.568</v>
      </c>
      <c r="K48" s="88">
        <f t="shared" si="21"/>
        <v>2623.92</v>
      </c>
      <c r="L48" s="88">
        <f t="shared" si="21"/>
        <v>3673.4880000000003</v>
      </c>
      <c r="M48" s="88">
        <f t="shared" si="21"/>
        <v>0</v>
      </c>
      <c r="N48" s="88">
        <f t="shared" si="21"/>
        <v>0</v>
      </c>
      <c r="O48" s="89">
        <f t="shared" si="21"/>
        <v>0</v>
      </c>
      <c r="P48" s="89">
        <f t="shared" si="21"/>
        <v>0</v>
      </c>
      <c r="Q48" s="89">
        <f t="shared" si="21"/>
        <v>0</v>
      </c>
      <c r="R48" s="89">
        <f t="shared" si="21"/>
        <v>0</v>
      </c>
      <c r="S48" s="89">
        <f t="shared" si="21"/>
        <v>0</v>
      </c>
      <c r="T48" s="90"/>
    </row>
    <row r="49" spans="1:20" ht="12.75" customHeight="1" x14ac:dyDescent="0.2">
      <c r="A49" s="175"/>
      <c r="B49" s="179"/>
      <c r="C49" s="182"/>
      <c r="D49" s="79" t="s">
        <v>14</v>
      </c>
      <c r="E49" s="80">
        <v>253.56</v>
      </c>
      <c r="F49" s="81">
        <v>1.2</v>
      </c>
      <c r="G49" s="81">
        <v>3</v>
      </c>
      <c r="H49" s="82">
        <f>E49*F49</f>
        <v>304.27199999999999</v>
      </c>
      <c r="I49" s="82">
        <f>E49*G49</f>
        <v>760.68000000000006</v>
      </c>
      <c r="J49" s="82">
        <f>(E49*F49)</f>
        <v>304.27199999999999</v>
      </c>
      <c r="K49" s="82">
        <f>E49*G49</f>
        <v>760.68000000000006</v>
      </c>
      <c r="L49" s="83">
        <f>SUM(J49,K49)</f>
        <v>1064.952</v>
      </c>
      <c r="M49" s="82">
        <f t="shared" ref="M49:N51" si="22">J49-H49</f>
        <v>0</v>
      </c>
      <c r="N49" s="82">
        <f t="shared" si="22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9"/>
      <c r="C50" s="182"/>
      <c r="D50" s="79" t="s">
        <v>15</v>
      </c>
      <c r="E50" s="86">
        <v>275.56</v>
      </c>
      <c r="F50" s="81">
        <v>1.2</v>
      </c>
      <c r="G50" s="81">
        <v>3</v>
      </c>
      <c r="H50" s="82">
        <f>E50*F50</f>
        <v>330.67199999999997</v>
      </c>
      <c r="I50" s="82">
        <f>E50*G50</f>
        <v>826.68000000000006</v>
      </c>
      <c r="J50" s="82">
        <f>(E50*F50)</f>
        <v>330.67199999999997</v>
      </c>
      <c r="K50" s="82">
        <f>E50*G50</f>
        <v>826.68000000000006</v>
      </c>
      <c r="L50" s="83">
        <f>SUM(J50,K50)</f>
        <v>1157.3520000000001</v>
      </c>
      <c r="M50" s="82">
        <f t="shared" si="22"/>
        <v>0</v>
      </c>
      <c r="N50" s="82">
        <f t="shared" si="22"/>
        <v>0</v>
      </c>
      <c r="O50" s="82"/>
      <c r="P50" s="82"/>
      <c r="Q50" s="84"/>
      <c r="R50" s="84"/>
      <c r="S50" s="84"/>
      <c r="T50" s="85"/>
    </row>
    <row r="51" spans="1:20" ht="12.75" customHeight="1" x14ac:dyDescent="0.2">
      <c r="A51" s="175"/>
      <c r="B51" s="179"/>
      <c r="C51" s="182"/>
      <c r="D51" s="79" t="s">
        <v>16</v>
      </c>
      <c r="E51" s="86">
        <v>270.39999999999998</v>
      </c>
      <c r="F51" s="81">
        <v>1.2</v>
      </c>
      <c r="G51" s="81">
        <v>3</v>
      </c>
      <c r="H51" s="82">
        <f>E51*F51</f>
        <v>324.47999999999996</v>
      </c>
      <c r="I51" s="82">
        <f>E51*G51</f>
        <v>811.19999999999993</v>
      </c>
      <c r="J51" s="82">
        <f>(E51*F51)</f>
        <v>324.47999999999996</v>
      </c>
      <c r="K51" s="82">
        <f>E51*G51</f>
        <v>811.19999999999993</v>
      </c>
      <c r="L51" s="83">
        <f>SUM(J51,K51)</f>
        <v>1135.6799999999998</v>
      </c>
      <c r="M51" s="82">
        <f t="shared" si="22"/>
        <v>0</v>
      </c>
      <c r="N51" s="82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87" t="s">
        <v>46</v>
      </c>
      <c r="E52" s="88">
        <f>SUM(E49,E50,E51)</f>
        <v>799.52</v>
      </c>
      <c r="F52" s="88"/>
      <c r="G52" s="88"/>
      <c r="H52" s="99">
        <f>SUM(H49:H51)</f>
        <v>959.42399999999998</v>
      </c>
      <c r="I52" s="99">
        <f>SUM(I49:I51)</f>
        <v>2398.56</v>
      </c>
      <c r="J52" s="88">
        <f t="shared" ref="J52:S52" si="23">SUM(J49,J50,J51)</f>
        <v>959.42399999999998</v>
      </c>
      <c r="K52" s="88">
        <f t="shared" si="23"/>
        <v>2398.56</v>
      </c>
      <c r="L52" s="88">
        <f t="shared" si="23"/>
        <v>3357.9839999999999</v>
      </c>
      <c r="M52" s="88">
        <f t="shared" si="23"/>
        <v>0</v>
      </c>
      <c r="N52" s="88">
        <f t="shared" si="23"/>
        <v>0</v>
      </c>
      <c r="O52" s="89">
        <f t="shared" si="23"/>
        <v>0</v>
      </c>
      <c r="P52" s="89">
        <f t="shared" si="23"/>
        <v>0</v>
      </c>
      <c r="Q52" s="89">
        <f t="shared" si="23"/>
        <v>0</v>
      </c>
      <c r="R52" s="89">
        <f t="shared" si="23"/>
        <v>0</v>
      </c>
      <c r="S52" s="89">
        <f t="shared" si="23"/>
        <v>0</v>
      </c>
      <c r="T52" s="90"/>
    </row>
    <row r="53" spans="1:20" ht="12.75" customHeight="1" x14ac:dyDescent="0.2">
      <c r="A53" s="175"/>
      <c r="B53" s="179"/>
      <c r="C53" s="182"/>
      <c r="D53" s="79" t="s">
        <v>17</v>
      </c>
      <c r="E53" s="80">
        <v>203.58</v>
      </c>
      <c r="F53" s="81">
        <v>1.2</v>
      </c>
      <c r="G53" s="81">
        <v>3</v>
      </c>
      <c r="H53" s="82">
        <f>E53*F53</f>
        <v>244.29599999999999</v>
      </c>
      <c r="I53" s="82">
        <f>E53*G53</f>
        <v>610.74</v>
      </c>
      <c r="J53" s="82">
        <f>(E53*F53)</f>
        <v>244.29599999999999</v>
      </c>
      <c r="K53" s="82">
        <f>E53*G53</f>
        <v>610.74</v>
      </c>
      <c r="L53" s="83">
        <f>SUM(J53,K53)</f>
        <v>855.03600000000006</v>
      </c>
      <c r="M53" s="82">
        <f t="shared" ref="M53:N55" si="24">J53-H53</f>
        <v>0</v>
      </c>
      <c r="N53" s="82">
        <f t="shared" si="24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79" t="s">
        <v>18</v>
      </c>
      <c r="E54" s="80">
        <v>214.44</v>
      </c>
      <c r="F54" s="81">
        <v>1.2</v>
      </c>
      <c r="G54" s="81">
        <v>3</v>
      </c>
      <c r="H54" s="82">
        <f>E54*F54</f>
        <v>257.32799999999997</v>
      </c>
      <c r="I54" s="82">
        <f>E54*G54</f>
        <v>643.31999999999994</v>
      </c>
      <c r="J54" s="82">
        <f>(E54*F54)</f>
        <v>257.32799999999997</v>
      </c>
      <c r="K54" s="82">
        <f>E54*G54</f>
        <v>643.31999999999994</v>
      </c>
      <c r="L54" s="83">
        <f>SUM(J54,K54)</f>
        <v>900.64799999999991</v>
      </c>
      <c r="M54" s="82">
        <f t="shared" si="24"/>
        <v>0</v>
      </c>
      <c r="N54" s="82">
        <f t="shared" si="24"/>
        <v>0</v>
      </c>
      <c r="O54" s="82"/>
      <c r="P54" s="82"/>
      <c r="Q54" s="84"/>
      <c r="R54" s="84"/>
      <c r="S54" s="84"/>
      <c r="T54" s="85"/>
    </row>
    <row r="55" spans="1:20" ht="13.5" customHeight="1" x14ac:dyDescent="0.2">
      <c r="A55" s="176"/>
      <c r="B55" s="180"/>
      <c r="C55" s="183"/>
      <c r="D55" s="79" t="s">
        <v>19</v>
      </c>
      <c r="E55" s="86">
        <v>180.22</v>
      </c>
      <c r="F55" s="81">
        <v>1.2</v>
      </c>
      <c r="G55" s="81">
        <v>3</v>
      </c>
      <c r="H55" s="82">
        <f>E55*F55</f>
        <v>216.26399999999998</v>
      </c>
      <c r="I55" s="82">
        <f>E55*G55</f>
        <v>540.66</v>
      </c>
      <c r="J55" s="82">
        <f>(E55*F55)</f>
        <v>216.26399999999998</v>
      </c>
      <c r="K55" s="82">
        <f>E55*G55</f>
        <v>540.66</v>
      </c>
      <c r="L55" s="83">
        <f>SUM(J55,K55)</f>
        <v>756.92399999999998</v>
      </c>
      <c r="M55" s="82">
        <f t="shared" si="24"/>
        <v>0</v>
      </c>
      <c r="N55" s="82">
        <f t="shared" si="24"/>
        <v>0</v>
      </c>
      <c r="O55" s="82"/>
      <c r="P55" s="82"/>
      <c r="Q55" s="84"/>
      <c r="R55" s="84"/>
      <c r="S55" s="84"/>
      <c r="T55" s="85"/>
    </row>
    <row r="56" spans="1:20" ht="24" x14ac:dyDescent="0.2">
      <c r="A56" s="91"/>
      <c r="B56" s="91"/>
      <c r="C56" s="91"/>
      <c r="D56" s="87" t="s">
        <v>47</v>
      </c>
      <c r="E56" s="88">
        <f>SUM(E53,E54,E55)</f>
        <v>598.24</v>
      </c>
      <c r="F56" s="88"/>
      <c r="G56" s="88"/>
      <c r="H56" s="99">
        <f>SUM(H53:H55)</f>
        <v>717.88799999999992</v>
      </c>
      <c r="I56" s="99">
        <f>SUM(I53:I55)</f>
        <v>1794.7199999999998</v>
      </c>
      <c r="J56" s="88">
        <f t="shared" ref="J56:S56" si="25">SUM(J53,J54,J55)</f>
        <v>717.88799999999992</v>
      </c>
      <c r="K56" s="88">
        <f t="shared" si="25"/>
        <v>1794.7199999999998</v>
      </c>
      <c r="L56" s="88">
        <f t="shared" si="25"/>
        <v>2512.6080000000002</v>
      </c>
      <c r="M56" s="88">
        <f t="shared" si="25"/>
        <v>0</v>
      </c>
      <c r="N56" s="88">
        <f t="shared" si="25"/>
        <v>0</v>
      </c>
      <c r="O56" s="89">
        <f t="shared" si="25"/>
        <v>0</v>
      </c>
      <c r="P56" s="89">
        <f t="shared" si="25"/>
        <v>0</v>
      </c>
      <c r="Q56" s="89">
        <f t="shared" si="25"/>
        <v>0</v>
      </c>
      <c r="R56" s="89">
        <f t="shared" si="25"/>
        <v>0</v>
      </c>
      <c r="S56" s="89">
        <f t="shared" si="25"/>
        <v>0</v>
      </c>
      <c r="T56" s="90"/>
    </row>
    <row r="57" spans="1:20" s="98" customFormat="1" x14ac:dyDescent="0.2">
      <c r="A57" s="92"/>
      <c r="B57" s="92"/>
      <c r="C57" s="93"/>
      <c r="D57" s="94" t="s">
        <v>48</v>
      </c>
      <c r="E57" s="95">
        <f>SUM(E44+E48+E52+E56)</f>
        <v>3073.1800000000003</v>
      </c>
      <c r="F57" s="95">
        <f>SUM(F44+F48+F52+F56)</f>
        <v>0</v>
      </c>
      <c r="G57" s="95">
        <f>SUM(G44+G48+G52+G56)</f>
        <v>0</v>
      </c>
      <c r="H57" s="101">
        <f>H44+H48+H52+H56</f>
        <v>3687.8159999999998</v>
      </c>
      <c r="I57" s="101">
        <f>I44+I48+I52+I56</f>
        <v>9219.5399999999991</v>
      </c>
      <c r="J57" s="95">
        <f t="shared" ref="J57:S57" si="26">SUM(J44+J48+J52+J56)</f>
        <v>3687.8159999999998</v>
      </c>
      <c r="K57" s="95">
        <f t="shared" si="26"/>
        <v>9219.5399999999991</v>
      </c>
      <c r="L57" s="95">
        <f t="shared" si="26"/>
        <v>12907.356</v>
      </c>
      <c r="M57" s="95">
        <f t="shared" si="26"/>
        <v>0</v>
      </c>
      <c r="N57" s="95">
        <f t="shared" si="26"/>
        <v>0</v>
      </c>
      <c r="O57" s="96">
        <f t="shared" si="26"/>
        <v>0</v>
      </c>
      <c r="P57" s="96">
        <f t="shared" si="26"/>
        <v>0</v>
      </c>
      <c r="Q57" s="96">
        <f t="shared" si="26"/>
        <v>0</v>
      </c>
      <c r="R57" s="96">
        <f t="shared" si="26"/>
        <v>0</v>
      </c>
      <c r="S57" s="96">
        <f t="shared" si="26"/>
        <v>0</v>
      </c>
      <c r="T57" s="97"/>
    </row>
    <row r="58" spans="1:20" ht="12.75" customHeight="1" x14ac:dyDescent="0.2">
      <c r="A58" s="193">
        <v>4</v>
      </c>
      <c r="B58" s="177" t="s">
        <v>27</v>
      </c>
      <c r="C58" s="184" t="s">
        <v>25</v>
      </c>
      <c r="D58" s="79" t="s">
        <v>8</v>
      </c>
      <c r="E58" s="80">
        <v>273</v>
      </c>
      <c r="F58" s="81">
        <v>1.2</v>
      </c>
      <c r="G58" s="81">
        <v>3</v>
      </c>
      <c r="H58" s="82">
        <f>E58*F58</f>
        <v>327.59999999999997</v>
      </c>
      <c r="I58" s="82">
        <f>E58*G58</f>
        <v>819</v>
      </c>
      <c r="J58" s="82">
        <f>(E58*F58)</f>
        <v>327.59999999999997</v>
      </c>
      <c r="K58" s="82">
        <f>E58*G58</f>
        <v>819</v>
      </c>
      <c r="L58" s="83">
        <f>SUM(J58,K58)</f>
        <v>1146.5999999999999</v>
      </c>
      <c r="M58" s="82">
        <f t="shared" ref="M58:N60" si="27">J58-H58</f>
        <v>0</v>
      </c>
      <c r="N58" s="82">
        <f t="shared" si="27"/>
        <v>0</v>
      </c>
      <c r="O58" s="82"/>
      <c r="P58" s="82"/>
      <c r="Q58" s="84"/>
      <c r="R58" s="84"/>
      <c r="S58" s="84"/>
      <c r="T58" s="85"/>
    </row>
    <row r="59" spans="1:20" ht="12.75" customHeight="1" x14ac:dyDescent="0.2">
      <c r="A59" s="194"/>
      <c r="B59" s="178"/>
      <c r="C59" s="185"/>
      <c r="D59" s="79" t="s">
        <v>9</v>
      </c>
      <c r="E59" s="86">
        <v>264.66000000000003</v>
      </c>
      <c r="F59" s="81">
        <v>1.2</v>
      </c>
      <c r="G59" s="81">
        <v>3</v>
      </c>
      <c r="H59" s="82">
        <f>E59*F59</f>
        <v>317.59200000000004</v>
      </c>
      <c r="I59" s="82">
        <f>E59*G59</f>
        <v>793.98</v>
      </c>
      <c r="J59" s="82">
        <f>(E59*F59)</f>
        <v>317.59200000000004</v>
      </c>
      <c r="K59" s="82">
        <f>E59*G59</f>
        <v>793.98</v>
      </c>
      <c r="L59" s="83">
        <f>SUM(J59,K59)</f>
        <v>1111.5720000000001</v>
      </c>
      <c r="M59" s="82">
        <f t="shared" si="27"/>
        <v>0</v>
      </c>
      <c r="N59" s="82">
        <f t="shared" si="27"/>
        <v>0</v>
      </c>
      <c r="O59" s="82"/>
      <c r="P59" s="82"/>
      <c r="Q59" s="84"/>
      <c r="R59" s="84"/>
      <c r="S59" s="84"/>
      <c r="T59" s="85"/>
    </row>
    <row r="60" spans="1:20" ht="12.75" customHeight="1" x14ac:dyDescent="0.2">
      <c r="A60" s="194"/>
      <c r="B60" s="178"/>
      <c r="C60" s="185"/>
      <c r="D60" s="79" t="s">
        <v>10</v>
      </c>
      <c r="E60" s="86">
        <v>338.88</v>
      </c>
      <c r="F60" s="81">
        <v>1.2</v>
      </c>
      <c r="G60" s="81">
        <v>3</v>
      </c>
      <c r="H60" s="82">
        <f>E60*F60</f>
        <v>406.65600000000001</v>
      </c>
      <c r="I60" s="82">
        <f>E60*G60</f>
        <v>1016.64</v>
      </c>
      <c r="J60" s="82">
        <f>(E60*F60)</f>
        <v>406.65600000000001</v>
      </c>
      <c r="K60" s="82">
        <f>E60*G60</f>
        <v>1016.64</v>
      </c>
      <c r="L60" s="83">
        <f>SUM(J60,K60)</f>
        <v>1423.296</v>
      </c>
      <c r="M60" s="82">
        <f t="shared" si="27"/>
        <v>0</v>
      </c>
      <c r="N60" s="82">
        <f t="shared" si="27"/>
        <v>0</v>
      </c>
      <c r="O60" s="82"/>
      <c r="P60" s="82"/>
      <c r="Q60" s="84"/>
      <c r="R60" s="84"/>
      <c r="S60" s="84"/>
      <c r="T60" s="85"/>
    </row>
    <row r="61" spans="1:20" ht="12.75" customHeight="1" x14ac:dyDescent="0.2">
      <c r="A61" s="194"/>
      <c r="B61" s="178"/>
      <c r="C61" s="185"/>
      <c r="D61" s="87" t="s">
        <v>44</v>
      </c>
      <c r="E61" s="88">
        <f>SUM(E58,E59,E60)</f>
        <v>876.54000000000008</v>
      </c>
      <c r="F61" s="88"/>
      <c r="G61" s="88"/>
      <c r="H61" s="99">
        <f>SUM(H58:H60)</f>
        <v>1051.848</v>
      </c>
      <c r="I61" s="99">
        <f>SUM(I58:I60)</f>
        <v>2629.62</v>
      </c>
      <c r="J61" s="88">
        <f t="shared" ref="J61:S61" si="28">SUM(J58,J59,J60)</f>
        <v>1051.848</v>
      </c>
      <c r="K61" s="88">
        <f t="shared" si="28"/>
        <v>2629.62</v>
      </c>
      <c r="L61" s="88">
        <f t="shared" si="28"/>
        <v>3681.4679999999998</v>
      </c>
      <c r="M61" s="88">
        <f t="shared" si="28"/>
        <v>0</v>
      </c>
      <c r="N61" s="88">
        <f t="shared" si="28"/>
        <v>0</v>
      </c>
      <c r="O61" s="89">
        <f t="shared" si="28"/>
        <v>0</v>
      </c>
      <c r="P61" s="89">
        <f t="shared" si="28"/>
        <v>0</v>
      </c>
      <c r="Q61" s="89">
        <f t="shared" si="28"/>
        <v>0</v>
      </c>
      <c r="R61" s="89">
        <f t="shared" si="28"/>
        <v>0</v>
      </c>
      <c r="S61" s="89">
        <f t="shared" si="28"/>
        <v>0</v>
      </c>
      <c r="T61" s="90"/>
    </row>
    <row r="62" spans="1:20" ht="12.75" customHeight="1" x14ac:dyDescent="0.2">
      <c r="A62" s="194"/>
      <c r="B62" s="178"/>
      <c r="C62" s="185"/>
      <c r="D62" s="79" t="s">
        <v>11</v>
      </c>
      <c r="E62" s="80">
        <v>408.84</v>
      </c>
      <c r="F62" s="81">
        <v>1.2</v>
      </c>
      <c r="G62" s="81">
        <v>3</v>
      </c>
      <c r="H62" s="82">
        <f>E62*F62</f>
        <v>490.60799999999995</v>
      </c>
      <c r="I62" s="82">
        <f>E62*G62</f>
        <v>1226.52</v>
      </c>
      <c r="J62" s="82">
        <f>(E62*F62)</f>
        <v>490.60799999999995</v>
      </c>
      <c r="K62" s="82">
        <f>E62*G62</f>
        <v>1226.52</v>
      </c>
      <c r="L62" s="83">
        <f>SUM(J62,K62)</f>
        <v>1717.1279999999999</v>
      </c>
      <c r="M62" s="82">
        <f t="shared" ref="M62:N64" si="29">J62-H62</f>
        <v>0</v>
      </c>
      <c r="N62" s="82">
        <f t="shared" si="29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12</v>
      </c>
      <c r="E63" s="80">
        <v>372.18</v>
      </c>
      <c r="F63" s="81">
        <v>1.2</v>
      </c>
      <c r="G63" s="81">
        <v>3</v>
      </c>
      <c r="H63" s="82">
        <f>E63*F63</f>
        <v>446.61599999999999</v>
      </c>
      <c r="I63" s="82">
        <f>E63*G63</f>
        <v>1116.54</v>
      </c>
      <c r="J63" s="82">
        <f>(E63*F63)</f>
        <v>446.61599999999999</v>
      </c>
      <c r="K63" s="82">
        <f>E63*G63</f>
        <v>1116.54</v>
      </c>
      <c r="L63" s="83">
        <f>SUM(J63,K63)</f>
        <v>1563.1559999999999</v>
      </c>
      <c r="M63" s="82">
        <f t="shared" si="29"/>
        <v>0</v>
      </c>
      <c r="N63" s="82">
        <f t="shared" si="29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79" t="s">
        <v>13</v>
      </c>
      <c r="E64" s="80">
        <v>359.92</v>
      </c>
      <c r="F64" s="81">
        <v>1.2</v>
      </c>
      <c r="G64" s="81">
        <v>3</v>
      </c>
      <c r="H64" s="82">
        <f>E64*F64</f>
        <v>431.904</v>
      </c>
      <c r="I64" s="82">
        <f>E64*G64</f>
        <v>1079.76</v>
      </c>
      <c r="J64" s="82">
        <f>(E64*F64)</f>
        <v>431.904</v>
      </c>
      <c r="K64" s="82">
        <f>E64*G64</f>
        <v>1079.76</v>
      </c>
      <c r="L64" s="83">
        <f>SUM(J64,K64)</f>
        <v>1511.664</v>
      </c>
      <c r="M64" s="82">
        <f t="shared" si="29"/>
        <v>0</v>
      </c>
      <c r="N64" s="82">
        <f t="shared" si="29"/>
        <v>0</v>
      </c>
      <c r="O64" s="82"/>
      <c r="P64" s="82"/>
      <c r="Q64" s="84"/>
      <c r="R64" s="84"/>
      <c r="S64" s="84"/>
      <c r="T64" s="85"/>
    </row>
    <row r="65" spans="1:20" ht="12.75" customHeight="1" x14ac:dyDescent="0.2">
      <c r="A65" s="194"/>
      <c r="B65" s="178"/>
      <c r="C65" s="185"/>
      <c r="D65" s="87" t="s">
        <v>45</v>
      </c>
      <c r="E65" s="88">
        <f>SUM(E62,E63,E64)</f>
        <v>1140.94</v>
      </c>
      <c r="F65" s="88"/>
      <c r="G65" s="88"/>
      <c r="H65" s="99">
        <f>SUM(H62:H64)</f>
        <v>1369.1279999999999</v>
      </c>
      <c r="I65" s="99">
        <f>SUM(I62:I64)</f>
        <v>3422.8199999999997</v>
      </c>
      <c r="J65" s="88">
        <f t="shared" ref="J65:S65" si="30">SUM(J62,J63,J64)</f>
        <v>1369.1279999999999</v>
      </c>
      <c r="K65" s="88">
        <f t="shared" si="30"/>
        <v>3422.8199999999997</v>
      </c>
      <c r="L65" s="88">
        <f t="shared" si="30"/>
        <v>4791.9479999999994</v>
      </c>
      <c r="M65" s="88">
        <f t="shared" si="30"/>
        <v>0</v>
      </c>
      <c r="N65" s="88">
        <f t="shared" si="30"/>
        <v>0</v>
      </c>
      <c r="O65" s="89">
        <f t="shared" si="30"/>
        <v>0</v>
      </c>
      <c r="P65" s="89">
        <f t="shared" si="30"/>
        <v>0</v>
      </c>
      <c r="Q65" s="89">
        <f t="shared" si="30"/>
        <v>0</v>
      </c>
      <c r="R65" s="89">
        <f t="shared" si="30"/>
        <v>0</v>
      </c>
      <c r="S65" s="89">
        <f t="shared" si="30"/>
        <v>0</v>
      </c>
      <c r="T65" s="90"/>
    </row>
    <row r="66" spans="1:20" ht="12.75" customHeight="1" x14ac:dyDescent="0.2">
      <c r="A66" s="194"/>
      <c r="B66" s="179"/>
      <c r="C66" s="185"/>
      <c r="D66" s="79" t="s">
        <v>14</v>
      </c>
      <c r="E66" s="80">
        <v>330.32</v>
      </c>
      <c r="F66" s="81">
        <v>1.2</v>
      </c>
      <c r="G66" s="81">
        <v>3</v>
      </c>
      <c r="H66" s="82">
        <f>E66*F66</f>
        <v>396.38399999999996</v>
      </c>
      <c r="I66" s="82">
        <f>E66*G66</f>
        <v>990.96</v>
      </c>
      <c r="J66" s="82">
        <f>(E66*F66)</f>
        <v>396.38399999999996</v>
      </c>
      <c r="K66" s="82">
        <f t="shared" ref="K66:K72" si="31">E66*G66</f>
        <v>990.96</v>
      </c>
      <c r="L66" s="83">
        <f>SUM(J66,K66)</f>
        <v>1387.3440000000001</v>
      </c>
      <c r="M66" s="82">
        <f t="shared" ref="M66:N68" si="32">J66-H66</f>
        <v>0</v>
      </c>
      <c r="N66" s="82">
        <f t="shared" si="32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9"/>
      <c r="C67" s="185"/>
      <c r="D67" s="79" t="s">
        <v>15</v>
      </c>
      <c r="E67" s="80">
        <v>369.58</v>
      </c>
      <c r="F67" s="81">
        <v>1.2</v>
      </c>
      <c r="G67" s="81">
        <v>3</v>
      </c>
      <c r="H67" s="82">
        <f>E67*F67</f>
        <v>443.49599999999998</v>
      </c>
      <c r="I67" s="82">
        <f>E67*G67</f>
        <v>1108.74</v>
      </c>
      <c r="J67" s="82">
        <f>(E67*F67)</f>
        <v>443.49599999999998</v>
      </c>
      <c r="K67" s="82">
        <f t="shared" si="31"/>
        <v>1108.74</v>
      </c>
      <c r="L67" s="83">
        <f>SUM(J67,K67)</f>
        <v>1552.2359999999999</v>
      </c>
      <c r="M67" s="82">
        <f t="shared" si="32"/>
        <v>0</v>
      </c>
      <c r="N67" s="82">
        <f t="shared" si="32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9"/>
      <c r="C68" s="185"/>
      <c r="D68" s="79" t="s">
        <v>16</v>
      </c>
      <c r="E68" s="86">
        <v>378.32</v>
      </c>
      <c r="F68" s="81">
        <v>1.2</v>
      </c>
      <c r="G68" s="81">
        <v>3</v>
      </c>
      <c r="H68" s="82">
        <f>E68*F68</f>
        <v>453.98399999999998</v>
      </c>
      <c r="I68" s="82">
        <f>E68*G68</f>
        <v>1134.96</v>
      </c>
      <c r="J68" s="82">
        <f>(E68*F68)</f>
        <v>453.98399999999998</v>
      </c>
      <c r="K68" s="82">
        <f t="shared" si="31"/>
        <v>1134.96</v>
      </c>
      <c r="L68" s="83">
        <f>SUM(J68,K68)</f>
        <v>1588.944</v>
      </c>
      <c r="M68" s="82">
        <f t="shared" si="32"/>
        <v>0</v>
      </c>
      <c r="N68" s="82">
        <f t="shared" si="32"/>
        <v>0</v>
      </c>
      <c r="O68" s="82"/>
      <c r="P68" s="82"/>
      <c r="Q68" s="84"/>
      <c r="R68" s="84"/>
      <c r="S68" s="84"/>
      <c r="T68" s="85"/>
    </row>
    <row r="69" spans="1:20" ht="12.75" customHeight="1" x14ac:dyDescent="0.2">
      <c r="A69" s="194"/>
      <c r="B69" s="179"/>
      <c r="C69" s="185"/>
      <c r="D69" s="87" t="s">
        <v>46</v>
      </c>
      <c r="E69" s="88">
        <f>SUM(E66,E67,E68)</f>
        <v>1078.22</v>
      </c>
      <c r="F69" s="88"/>
      <c r="G69" s="88"/>
      <c r="H69" s="99">
        <f>SUM(H66:H68)</f>
        <v>1293.8639999999998</v>
      </c>
      <c r="I69" s="99">
        <f>SUM(I66:I68)</f>
        <v>3234.66</v>
      </c>
      <c r="J69" s="88">
        <f t="shared" ref="J69:S69" si="33">SUM(J66,J67,J68)</f>
        <v>1293.8639999999998</v>
      </c>
      <c r="K69" s="88">
        <f t="shared" si="33"/>
        <v>3234.66</v>
      </c>
      <c r="L69" s="88">
        <f t="shared" si="33"/>
        <v>4528.5239999999994</v>
      </c>
      <c r="M69" s="88">
        <f t="shared" si="33"/>
        <v>0</v>
      </c>
      <c r="N69" s="88">
        <f t="shared" si="33"/>
        <v>0</v>
      </c>
      <c r="O69" s="89">
        <f t="shared" si="33"/>
        <v>0</v>
      </c>
      <c r="P69" s="89">
        <f t="shared" si="33"/>
        <v>0</v>
      </c>
      <c r="Q69" s="89">
        <f t="shared" si="33"/>
        <v>0</v>
      </c>
      <c r="R69" s="89">
        <f t="shared" si="33"/>
        <v>0</v>
      </c>
      <c r="S69" s="89">
        <f t="shared" si="33"/>
        <v>0</v>
      </c>
      <c r="T69" s="90"/>
    </row>
    <row r="70" spans="1:20" ht="12.75" customHeight="1" x14ac:dyDescent="0.2">
      <c r="A70" s="194"/>
      <c r="B70" s="179"/>
      <c r="C70" s="185"/>
      <c r="D70" s="79" t="s">
        <v>17</v>
      </c>
      <c r="E70" s="80">
        <v>353.3</v>
      </c>
      <c r="F70" s="81">
        <v>1.2</v>
      </c>
      <c r="G70" s="81">
        <v>3</v>
      </c>
      <c r="H70" s="82">
        <f>E70*F70</f>
        <v>423.96</v>
      </c>
      <c r="I70" s="82">
        <f>E70*G70</f>
        <v>1059.9000000000001</v>
      </c>
      <c r="J70" s="82">
        <f>(E70*F70)</f>
        <v>423.96</v>
      </c>
      <c r="K70" s="82">
        <f t="shared" si="31"/>
        <v>1059.9000000000001</v>
      </c>
      <c r="L70" s="83">
        <f>SUM(J70,K70)</f>
        <v>1483.8600000000001</v>
      </c>
      <c r="M70" s="82">
        <f t="shared" ref="M70:N72" si="34">J70-H70</f>
        <v>0</v>
      </c>
      <c r="N70" s="82">
        <f>K70-I70</f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18</v>
      </c>
      <c r="E71" s="80">
        <v>349.52</v>
      </c>
      <c r="F71" s="81">
        <v>1.2</v>
      </c>
      <c r="G71" s="81">
        <v>3</v>
      </c>
      <c r="H71" s="82">
        <f>E71*F71</f>
        <v>419.42399999999998</v>
      </c>
      <c r="I71" s="82">
        <f>E71*G71</f>
        <v>1048.56</v>
      </c>
      <c r="J71" s="82">
        <f>(E71*F71)</f>
        <v>419.42399999999998</v>
      </c>
      <c r="K71" s="82">
        <f t="shared" si="31"/>
        <v>1048.56</v>
      </c>
      <c r="L71" s="83">
        <f>SUM(J71,K71)</f>
        <v>1467.9839999999999</v>
      </c>
      <c r="M71" s="82">
        <f t="shared" si="34"/>
        <v>0</v>
      </c>
      <c r="N71" s="82">
        <f t="shared" si="34"/>
        <v>0</v>
      </c>
      <c r="O71" s="82"/>
      <c r="P71" s="82"/>
      <c r="Q71" s="84"/>
      <c r="R71" s="84"/>
      <c r="S71" s="84"/>
      <c r="T71" s="85"/>
    </row>
    <row r="72" spans="1:20" ht="13.5" customHeight="1" x14ac:dyDescent="0.2">
      <c r="A72" s="195"/>
      <c r="B72" s="180"/>
      <c r="C72" s="186"/>
      <c r="D72" s="79" t="s">
        <v>19</v>
      </c>
      <c r="E72" s="86">
        <v>290.14</v>
      </c>
      <c r="F72" s="81">
        <v>1.2</v>
      </c>
      <c r="G72" s="81">
        <v>3</v>
      </c>
      <c r="H72" s="82">
        <f>E72*F72</f>
        <v>348.16799999999995</v>
      </c>
      <c r="I72" s="82">
        <f>E72*G72</f>
        <v>870.42</v>
      </c>
      <c r="J72" s="82">
        <f>(E72*F72)</f>
        <v>348.16799999999995</v>
      </c>
      <c r="K72" s="82">
        <f t="shared" si="31"/>
        <v>870.42</v>
      </c>
      <c r="L72" s="83">
        <f>SUM(J72,K72)</f>
        <v>1218.588</v>
      </c>
      <c r="M72" s="82">
        <f t="shared" si="34"/>
        <v>0</v>
      </c>
      <c r="N72" s="82">
        <f t="shared" si="34"/>
        <v>0</v>
      </c>
      <c r="O72" s="82"/>
      <c r="P72" s="82"/>
      <c r="Q72" s="84"/>
      <c r="R72" s="84"/>
      <c r="S72" s="84"/>
      <c r="T72" s="85"/>
    </row>
    <row r="73" spans="1:20" ht="24" x14ac:dyDescent="0.2">
      <c r="A73" s="102"/>
      <c r="B73" s="102"/>
      <c r="C73" s="102"/>
      <c r="D73" s="87" t="s">
        <v>47</v>
      </c>
      <c r="E73" s="88">
        <f>SUM(E70,E71,E72)</f>
        <v>992.95999999999992</v>
      </c>
      <c r="F73" s="88"/>
      <c r="G73" s="88"/>
      <c r="H73" s="99">
        <f>SUM(H70:H72)</f>
        <v>1191.5519999999999</v>
      </c>
      <c r="I73" s="99">
        <f>SUM(I70:I72)</f>
        <v>2978.88</v>
      </c>
      <c r="J73" s="88">
        <f t="shared" ref="J73:S73" si="35">SUM(J70,J71,J72)</f>
        <v>1191.5519999999999</v>
      </c>
      <c r="K73" s="88">
        <f t="shared" si="35"/>
        <v>2978.88</v>
      </c>
      <c r="L73" s="88">
        <f t="shared" si="35"/>
        <v>4170.4319999999998</v>
      </c>
      <c r="M73" s="88">
        <f t="shared" si="35"/>
        <v>0</v>
      </c>
      <c r="N73" s="88">
        <f t="shared" si="35"/>
        <v>0</v>
      </c>
      <c r="O73" s="89">
        <f t="shared" si="35"/>
        <v>0</v>
      </c>
      <c r="P73" s="89">
        <f t="shared" si="35"/>
        <v>0</v>
      </c>
      <c r="Q73" s="89">
        <f t="shared" si="35"/>
        <v>0</v>
      </c>
      <c r="R73" s="89">
        <f t="shared" si="35"/>
        <v>0</v>
      </c>
      <c r="S73" s="89">
        <f t="shared" si="35"/>
        <v>0</v>
      </c>
      <c r="T73" s="90"/>
    </row>
    <row r="74" spans="1:20" s="98" customFormat="1" x14ac:dyDescent="0.2">
      <c r="A74" s="92"/>
      <c r="B74" s="92"/>
      <c r="C74" s="93"/>
      <c r="D74" s="94" t="s">
        <v>48</v>
      </c>
      <c r="E74" s="95">
        <f>SUM(E61+E65+E69+E73)</f>
        <v>4088.66</v>
      </c>
      <c r="F74" s="95">
        <f>SUM(F61+F65+F69+F73)</f>
        <v>0</v>
      </c>
      <c r="G74" s="95">
        <f>SUM(G61+G65+G69+G73)</f>
        <v>0</v>
      </c>
      <c r="H74" s="101">
        <f>H61+H65+H69+H73</f>
        <v>4906.3919999999989</v>
      </c>
      <c r="I74" s="101">
        <f>I61+I65+I69+I73</f>
        <v>12265.98</v>
      </c>
      <c r="J74" s="95">
        <f t="shared" ref="J74:S74" si="36">SUM(J61+J65+J69+J73)</f>
        <v>4906.3919999999989</v>
      </c>
      <c r="K74" s="95">
        <f t="shared" si="36"/>
        <v>12265.98</v>
      </c>
      <c r="L74" s="95">
        <f t="shared" si="36"/>
        <v>17172.371999999999</v>
      </c>
      <c r="M74" s="95">
        <f t="shared" si="36"/>
        <v>0</v>
      </c>
      <c r="N74" s="95">
        <f t="shared" si="36"/>
        <v>0</v>
      </c>
      <c r="O74" s="96">
        <f t="shared" si="36"/>
        <v>0</v>
      </c>
      <c r="P74" s="96">
        <f t="shared" si="36"/>
        <v>0</v>
      </c>
      <c r="Q74" s="96">
        <f t="shared" si="36"/>
        <v>0</v>
      </c>
      <c r="R74" s="96">
        <f t="shared" si="36"/>
        <v>0</v>
      </c>
      <c r="S74" s="96">
        <f t="shared" si="36"/>
        <v>0</v>
      </c>
      <c r="T74" s="97"/>
    </row>
    <row r="75" spans="1:20" ht="12.75" customHeight="1" x14ac:dyDescent="0.2">
      <c r="A75" s="193">
        <v>5</v>
      </c>
      <c r="B75" s="177" t="s">
        <v>27</v>
      </c>
      <c r="C75" s="184" t="s">
        <v>21</v>
      </c>
      <c r="D75" s="79" t="s">
        <v>8</v>
      </c>
      <c r="E75" s="86">
        <v>94.88</v>
      </c>
      <c r="F75" s="81">
        <v>1.2</v>
      </c>
      <c r="G75" s="81">
        <v>3</v>
      </c>
      <c r="H75" s="82">
        <f>E75*F75</f>
        <v>113.85599999999999</v>
      </c>
      <c r="I75" s="82">
        <f>E75*G75</f>
        <v>284.64</v>
      </c>
      <c r="J75" s="82">
        <f>(E75*F75)</f>
        <v>113.85599999999999</v>
      </c>
      <c r="K75" s="82">
        <f>E75*G75</f>
        <v>284.64</v>
      </c>
      <c r="L75" s="83">
        <f>SUM(J75,K75)</f>
        <v>398.49599999999998</v>
      </c>
      <c r="M75" s="82">
        <f t="shared" ref="M75:N77" si="37">J75-H75</f>
        <v>0</v>
      </c>
      <c r="N75" s="82">
        <f t="shared" si="37"/>
        <v>0</v>
      </c>
      <c r="O75" s="82"/>
      <c r="P75" s="82"/>
      <c r="Q75" s="84"/>
      <c r="R75" s="84"/>
      <c r="S75" s="84"/>
      <c r="T75" s="85"/>
    </row>
    <row r="76" spans="1:20" ht="12.75" customHeight="1" x14ac:dyDescent="0.2">
      <c r="A76" s="194"/>
      <c r="B76" s="178"/>
      <c r="C76" s="185"/>
      <c r="D76" s="79" t="s">
        <v>9</v>
      </c>
      <c r="E76" s="86">
        <v>146.82</v>
      </c>
      <c r="F76" s="81">
        <v>1.2</v>
      </c>
      <c r="G76" s="81">
        <v>3</v>
      </c>
      <c r="H76" s="82">
        <f>E76*F76</f>
        <v>176.184</v>
      </c>
      <c r="I76" s="82">
        <f>E76*G76</f>
        <v>440.46</v>
      </c>
      <c r="J76" s="82">
        <f>(E76*F76)</f>
        <v>176.184</v>
      </c>
      <c r="K76" s="82">
        <f>E76*G76</f>
        <v>440.46</v>
      </c>
      <c r="L76" s="83">
        <f>SUM(J76,K76)</f>
        <v>616.64400000000001</v>
      </c>
      <c r="M76" s="82">
        <f t="shared" si="37"/>
        <v>0</v>
      </c>
      <c r="N76" s="82">
        <f t="shared" si="37"/>
        <v>0</v>
      </c>
      <c r="O76" s="82"/>
      <c r="P76" s="82"/>
      <c r="Q76" s="84"/>
      <c r="R76" s="84"/>
      <c r="S76" s="84"/>
      <c r="T76" s="85"/>
    </row>
    <row r="77" spans="1:20" ht="12.75" customHeight="1" x14ac:dyDescent="0.2">
      <c r="A77" s="194"/>
      <c r="B77" s="178"/>
      <c r="C77" s="185"/>
      <c r="D77" s="79" t="s">
        <v>10</v>
      </c>
      <c r="E77" s="86">
        <v>206.62</v>
      </c>
      <c r="F77" s="81">
        <v>1.2</v>
      </c>
      <c r="G77" s="81">
        <v>3</v>
      </c>
      <c r="H77" s="82">
        <f>E77*F77</f>
        <v>247.94399999999999</v>
      </c>
      <c r="I77" s="82">
        <f>E77*G77</f>
        <v>619.86</v>
      </c>
      <c r="J77" s="82">
        <f>(E77*F77)</f>
        <v>247.94399999999999</v>
      </c>
      <c r="K77" s="82">
        <f>E77*G77</f>
        <v>619.86</v>
      </c>
      <c r="L77" s="83">
        <f>SUM(J77,K77)</f>
        <v>867.80399999999997</v>
      </c>
      <c r="M77" s="82">
        <f t="shared" si="37"/>
        <v>0</v>
      </c>
      <c r="N77" s="82">
        <f t="shared" si="37"/>
        <v>0</v>
      </c>
      <c r="O77" s="82"/>
      <c r="P77" s="82"/>
      <c r="Q77" s="84"/>
      <c r="R77" s="84"/>
      <c r="S77" s="84"/>
      <c r="T77" s="85"/>
    </row>
    <row r="78" spans="1:20" ht="12.75" customHeight="1" x14ac:dyDescent="0.2">
      <c r="A78" s="194"/>
      <c r="B78" s="178"/>
      <c r="C78" s="185"/>
      <c r="D78" s="87" t="s">
        <v>44</v>
      </c>
      <c r="E78" s="88">
        <f>SUM(E75,E76,E77)</f>
        <v>448.32</v>
      </c>
      <c r="F78" s="88">
        <f>SUM(F75,F76,F77)</f>
        <v>3.5999999999999996</v>
      </c>
      <c r="G78" s="88">
        <f>SUM(G75,G76,G77)</f>
        <v>9</v>
      </c>
      <c r="H78" s="99">
        <f>SUM(H75:H77)</f>
        <v>537.98399999999992</v>
      </c>
      <c r="I78" s="99">
        <f>SUM(I75:I77)</f>
        <v>1344.96</v>
      </c>
      <c r="J78" s="88">
        <f t="shared" ref="J78:S78" si="38">SUM(J75,J76,J77)</f>
        <v>537.98399999999992</v>
      </c>
      <c r="K78" s="88">
        <f t="shared" si="38"/>
        <v>1344.96</v>
      </c>
      <c r="L78" s="88">
        <f t="shared" si="38"/>
        <v>1882.944</v>
      </c>
      <c r="M78" s="88">
        <f t="shared" si="38"/>
        <v>0</v>
      </c>
      <c r="N78" s="88">
        <f t="shared" si="38"/>
        <v>0</v>
      </c>
      <c r="O78" s="89">
        <f t="shared" si="38"/>
        <v>0</v>
      </c>
      <c r="P78" s="89">
        <f t="shared" si="38"/>
        <v>0</v>
      </c>
      <c r="Q78" s="89">
        <f t="shared" si="38"/>
        <v>0</v>
      </c>
      <c r="R78" s="89">
        <f t="shared" si="38"/>
        <v>0</v>
      </c>
      <c r="S78" s="89">
        <f t="shared" si="38"/>
        <v>0</v>
      </c>
      <c r="T78" s="90"/>
    </row>
    <row r="79" spans="1:20" ht="12.75" customHeight="1" x14ac:dyDescent="0.2">
      <c r="A79" s="194"/>
      <c r="B79" s="178"/>
      <c r="C79" s="185"/>
      <c r="D79" s="79" t="s">
        <v>11</v>
      </c>
      <c r="E79" s="86">
        <v>179.8</v>
      </c>
      <c r="F79" s="81">
        <v>1.2</v>
      </c>
      <c r="G79" s="81">
        <v>3</v>
      </c>
      <c r="H79" s="82">
        <f>E79*F79</f>
        <v>215.76000000000002</v>
      </c>
      <c r="I79" s="82">
        <f>E79*G79</f>
        <v>539.40000000000009</v>
      </c>
      <c r="J79" s="82">
        <f>(E79*F79)</f>
        <v>215.76000000000002</v>
      </c>
      <c r="K79" s="82">
        <f>E79*G79</f>
        <v>539.40000000000009</v>
      </c>
      <c r="L79" s="83">
        <f>SUM(J79,K79)</f>
        <v>755.16000000000008</v>
      </c>
      <c r="M79" s="82">
        <f t="shared" ref="M79:N81" si="39">J79-H79</f>
        <v>0</v>
      </c>
      <c r="N79" s="82">
        <f t="shared" si="39"/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12</v>
      </c>
      <c r="E80" s="86">
        <v>262.62</v>
      </c>
      <c r="F80" s="81">
        <v>1.2</v>
      </c>
      <c r="G80" s="81">
        <v>3</v>
      </c>
      <c r="H80" s="82">
        <f>E80*F80</f>
        <v>315.14400000000001</v>
      </c>
      <c r="I80" s="82">
        <f>E80*G80</f>
        <v>787.86</v>
      </c>
      <c r="J80" s="82">
        <f>(E80*F80)</f>
        <v>315.14400000000001</v>
      </c>
      <c r="K80" s="82">
        <f>E80*G80</f>
        <v>787.86</v>
      </c>
      <c r="L80" s="83">
        <f>SUM(J80,K80)</f>
        <v>1103.0039999999999</v>
      </c>
      <c r="M80" s="82">
        <f t="shared" si="39"/>
        <v>0</v>
      </c>
      <c r="N80" s="82">
        <f t="shared" si="39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13</v>
      </c>
      <c r="E81" s="86">
        <v>79.22</v>
      </c>
      <c r="F81" s="81">
        <v>1.2</v>
      </c>
      <c r="G81" s="81">
        <v>3</v>
      </c>
      <c r="H81" s="82">
        <f>E81*F81</f>
        <v>95.063999999999993</v>
      </c>
      <c r="I81" s="82">
        <f>E81*G81</f>
        <v>237.66</v>
      </c>
      <c r="J81" s="82">
        <f>(E81*F81)</f>
        <v>95.063999999999993</v>
      </c>
      <c r="K81" s="82">
        <f>E81*G81</f>
        <v>237.66</v>
      </c>
      <c r="L81" s="83">
        <f>SUM(J81,K81)</f>
        <v>332.72399999999999</v>
      </c>
      <c r="M81" s="82">
        <f t="shared" si="39"/>
        <v>0</v>
      </c>
      <c r="N81" s="82">
        <f t="shared" si="39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45</v>
      </c>
      <c r="E82" s="88">
        <f>SUM(E79,E80,E81)</f>
        <v>521.64</v>
      </c>
      <c r="F82" s="88"/>
      <c r="G82" s="88"/>
      <c r="H82" s="99">
        <f>SUM(H79:H81)</f>
        <v>625.96799999999996</v>
      </c>
      <c r="I82" s="99">
        <f>SUM(I79:I81)</f>
        <v>1564.9200000000003</v>
      </c>
      <c r="J82" s="88">
        <f t="shared" ref="J82:S82" si="40">SUM(J79,J80,J81)</f>
        <v>625.96799999999996</v>
      </c>
      <c r="K82" s="88">
        <f t="shared" si="40"/>
        <v>1564.9200000000003</v>
      </c>
      <c r="L82" s="88">
        <f t="shared" si="40"/>
        <v>2190.8879999999999</v>
      </c>
      <c r="M82" s="88">
        <f t="shared" si="40"/>
        <v>0</v>
      </c>
      <c r="N82" s="88">
        <f t="shared" si="40"/>
        <v>0</v>
      </c>
      <c r="O82" s="89">
        <f t="shared" si="40"/>
        <v>0</v>
      </c>
      <c r="P82" s="89">
        <f t="shared" si="40"/>
        <v>0</v>
      </c>
      <c r="Q82" s="89">
        <f t="shared" si="40"/>
        <v>0</v>
      </c>
      <c r="R82" s="89">
        <f t="shared" si="40"/>
        <v>0</v>
      </c>
      <c r="S82" s="89">
        <f t="shared" si="40"/>
        <v>0</v>
      </c>
      <c r="T82" s="90"/>
    </row>
    <row r="83" spans="1:20" ht="12.75" customHeight="1" x14ac:dyDescent="0.2">
      <c r="A83" s="194"/>
      <c r="B83" s="179"/>
      <c r="C83" s="185"/>
      <c r="D83" s="79" t="s">
        <v>14</v>
      </c>
      <c r="E83" s="86">
        <v>35.5</v>
      </c>
      <c r="F83" s="81">
        <v>1.2</v>
      </c>
      <c r="G83" s="81">
        <v>3</v>
      </c>
      <c r="H83" s="82">
        <f>E83*F83</f>
        <v>42.6</v>
      </c>
      <c r="I83" s="82">
        <f>E83*G83</f>
        <v>106.5</v>
      </c>
      <c r="J83" s="82">
        <f>(E83*F83)</f>
        <v>42.6</v>
      </c>
      <c r="K83" s="82">
        <f>E83*G83</f>
        <v>106.5</v>
      </c>
      <c r="L83" s="83">
        <f>SUM(J83,K83)</f>
        <v>149.1</v>
      </c>
      <c r="M83" s="82">
        <f t="shared" ref="M83:N85" si="41">J83-H83</f>
        <v>0</v>
      </c>
      <c r="N83" s="82">
        <f t="shared" si="41"/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9"/>
      <c r="C84" s="185"/>
      <c r="D84" s="79" t="s">
        <v>15</v>
      </c>
      <c r="E84" s="86">
        <v>46.02</v>
      </c>
      <c r="F84" s="81">
        <v>1.2</v>
      </c>
      <c r="G84" s="81">
        <v>3</v>
      </c>
      <c r="H84" s="82">
        <f>E84*F84</f>
        <v>55.224000000000004</v>
      </c>
      <c r="I84" s="82">
        <f>E84*G84</f>
        <v>138.06</v>
      </c>
      <c r="J84" s="82">
        <f>(E84*F84)</f>
        <v>55.224000000000004</v>
      </c>
      <c r="K84" s="82">
        <f>E84*G84</f>
        <v>138.06</v>
      </c>
      <c r="L84" s="83">
        <f>SUM(J84,K84)</f>
        <v>193.28399999999999</v>
      </c>
      <c r="M84" s="82">
        <f t="shared" si="41"/>
        <v>0</v>
      </c>
      <c r="N84" s="82">
        <f t="shared" si="41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9"/>
      <c r="C85" s="185"/>
      <c r="D85" s="79" t="s">
        <v>16</v>
      </c>
      <c r="E85" s="86">
        <v>110.46</v>
      </c>
      <c r="F85" s="81">
        <v>1.2</v>
      </c>
      <c r="G85" s="81">
        <v>3</v>
      </c>
      <c r="H85" s="82">
        <f>E85*F85</f>
        <v>132.55199999999999</v>
      </c>
      <c r="I85" s="82">
        <f>E85*G85</f>
        <v>331.38</v>
      </c>
      <c r="J85" s="82">
        <f>(E85*F85)</f>
        <v>132.55199999999999</v>
      </c>
      <c r="K85" s="82">
        <f>E85*G85</f>
        <v>331.38</v>
      </c>
      <c r="L85" s="83">
        <f>SUM(J85,K85)</f>
        <v>463.93200000000002</v>
      </c>
      <c r="M85" s="82">
        <f t="shared" si="41"/>
        <v>0</v>
      </c>
      <c r="N85" s="82">
        <f t="shared" si="41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9"/>
      <c r="C86" s="185"/>
      <c r="D86" s="87" t="s">
        <v>46</v>
      </c>
      <c r="E86" s="88">
        <f>SUM(E83,E84,E85)</f>
        <v>191.98000000000002</v>
      </c>
      <c r="F86" s="88"/>
      <c r="G86" s="88"/>
      <c r="H86" s="99">
        <f>SUM(H83:H85)</f>
        <v>230.376</v>
      </c>
      <c r="I86" s="99">
        <f>SUM(I83:I85)</f>
        <v>575.94000000000005</v>
      </c>
      <c r="J86" s="88">
        <f t="shared" ref="J86:S86" si="42">SUM(J83,J84,J85)</f>
        <v>230.376</v>
      </c>
      <c r="K86" s="88">
        <f t="shared" si="42"/>
        <v>575.94000000000005</v>
      </c>
      <c r="L86" s="88">
        <f t="shared" si="42"/>
        <v>806.31600000000003</v>
      </c>
      <c r="M86" s="88">
        <f t="shared" si="42"/>
        <v>0</v>
      </c>
      <c r="N86" s="88">
        <f t="shared" si="42"/>
        <v>0</v>
      </c>
      <c r="O86" s="89">
        <f t="shared" si="42"/>
        <v>0</v>
      </c>
      <c r="P86" s="89">
        <f t="shared" si="42"/>
        <v>0</v>
      </c>
      <c r="Q86" s="89">
        <f t="shared" si="42"/>
        <v>0</v>
      </c>
      <c r="R86" s="89">
        <f t="shared" si="42"/>
        <v>0</v>
      </c>
      <c r="S86" s="89">
        <f t="shared" si="42"/>
        <v>0</v>
      </c>
      <c r="T86" s="90"/>
    </row>
    <row r="87" spans="1:20" ht="12.75" customHeight="1" x14ac:dyDescent="0.2">
      <c r="A87" s="194"/>
      <c r="B87" s="179"/>
      <c r="C87" s="185"/>
      <c r="D87" s="79" t="s">
        <v>17</v>
      </c>
      <c r="E87" s="86">
        <v>189.3</v>
      </c>
      <c r="F87" s="81">
        <v>1.2</v>
      </c>
      <c r="G87" s="81">
        <v>3</v>
      </c>
      <c r="H87" s="82">
        <f>E87*F87</f>
        <v>227.16</v>
      </c>
      <c r="I87" s="82">
        <f>E87*G87</f>
        <v>567.90000000000009</v>
      </c>
      <c r="J87" s="82">
        <f>(E87*F87)</f>
        <v>227.16</v>
      </c>
      <c r="K87" s="82">
        <f>E87*G87</f>
        <v>567.90000000000009</v>
      </c>
      <c r="L87" s="83">
        <f>SUM(J87,K87)</f>
        <v>795.06000000000006</v>
      </c>
      <c r="M87" s="82">
        <f t="shared" ref="M87:N89" si="43">J87-H87</f>
        <v>0</v>
      </c>
      <c r="N87" s="82">
        <f t="shared" si="43"/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18</v>
      </c>
      <c r="E88" s="86">
        <v>603.69000000000005</v>
      </c>
      <c r="F88" s="81">
        <v>1.2</v>
      </c>
      <c r="G88" s="81">
        <v>3</v>
      </c>
      <c r="H88" s="82">
        <f>E88*F88</f>
        <v>724.428</v>
      </c>
      <c r="I88" s="82">
        <f>E88*G88</f>
        <v>1811.0700000000002</v>
      </c>
      <c r="J88" s="82">
        <f>(E88*F88)</f>
        <v>724.428</v>
      </c>
      <c r="K88" s="82">
        <f>E88*G88</f>
        <v>1811.0700000000002</v>
      </c>
      <c r="L88" s="83">
        <f>SUM(J88,K88)</f>
        <v>2535.498</v>
      </c>
      <c r="M88" s="82">
        <f t="shared" si="43"/>
        <v>0</v>
      </c>
      <c r="N88" s="82">
        <f t="shared" si="43"/>
        <v>0</v>
      </c>
      <c r="O88" s="82"/>
      <c r="P88" s="82"/>
      <c r="Q88" s="84"/>
      <c r="R88" s="84"/>
      <c r="S88" s="84"/>
      <c r="T88" s="85"/>
    </row>
    <row r="89" spans="1:20" ht="13.5" customHeight="1" x14ac:dyDescent="0.2">
      <c r="A89" s="195"/>
      <c r="B89" s="180"/>
      <c r="C89" s="186"/>
      <c r="D89" s="79" t="s">
        <v>19</v>
      </c>
      <c r="E89" s="86">
        <v>0</v>
      </c>
      <c r="F89" s="81">
        <v>1.2</v>
      </c>
      <c r="G89" s="81">
        <v>3</v>
      </c>
      <c r="H89" s="82">
        <f>E89*F89</f>
        <v>0</v>
      </c>
      <c r="I89" s="82">
        <f>E89*G89</f>
        <v>0</v>
      </c>
      <c r="J89" s="82">
        <f>(E89*F89)</f>
        <v>0</v>
      </c>
      <c r="K89" s="82">
        <f>E89*G89</f>
        <v>0</v>
      </c>
      <c r="L89" s="83">
        <f>SUM(J89,K89)</f>
        <v>0</v>
      </c>
      <c r="M89" s="82">
        <f t="shared" si="43"/>
        <v>0</v>
      </c>
      <c r="N89" s="82">
        <f t="shared" si="43"/>
        <v>0</v>
      </c>
      <c r="O89" s="82"/>
      <c r="P89" s="82"/>
      <c r="Q89" s="84"/>
      <c r="R89" s="84"/>
      <c r="S89" s="84"/>
      <c r="T89" s="85"/>
    </row>
    <row r="90" spans="1:20" ht="24" x14ac:dyDescent="0.2">
      <c r="A90" s="102"/>
      <c r="B90" s="102"/>
      <c r="C90" s="102"/>
      <c r="D90" s="87" t="s">
        <v>47</v>
      </c>
      <c r="E90" s="88">
        <f>SUM(E87,E88,E89)</f>
        <v>792.99</v>
      </c>
      <c r="F90" s="88"/>
      <c r="G90" s="88"/>
      <c r="H90" s="99">
        <f>SUM(H87:H89)</f>
        <v>951.58799999999997</v>
      </c>
      <c r="I90" s="99">
        <f>SUM(I87:I89)</f>
        <v>2378.9700000000003</v>
      </c>
      <c r="J90" s="88">
        <f t="shared" ref="J90:S90" si="44">SUM(J87,J88,J89)</f>
        <v>951.58799999999997</v>
      </c>
      <c r="K90" s="88">
        <f t="shared" si="44"/>
        <v>2378.9700000000003</v>
      </c>
      <c r="L90" s="88">
        <f t="shared" si="44"/>
        <v>3330.558</v>
      </c>
      <c r="M90" s="88">
        <f t="shared" si="44"/>
        <v>0</v>
      </c>
      <c r="N90" s="88">
        <f t="shared" si="44"/>
        <v>0</v>
      </c>
      <c r="O90" s="89">
        <f t="shared" si="44"/>
        <v>0</v>
      </c>
      <c r="P90" s="89">
        <f t="shared" si="44"/>
        <v>0</v>
      </c>
      <c r="Q90" s="89">
        <f t="shared" si="44"/>
        <v>0</v>
      </c>
      <c r="R90" s="89">
        <f t="shared" si="44"/>
        <v>0</v>
      </c>
      <c r="S90" s="89">
        <f t="shared" si="44"/>
        <v>0</v>
      </c>
      <c r="T90" s="90"/>
    </row>
    <row r="91" spans="1:20" s="98" customFormat="1" x14ac:dyDescent="0.2">
      <c r="A91" s="92"/>
      <c r="B91" s="92"/>
      <c r="C91" s="93"/>
      <c r="D91" s="94" t="s">
        <v>48</v>
      </c>
      <c r="E91" s="95">
        <f>SUM(E78+E82+E86+E90)</f>
        <v>1954.93</v>
      </c>
      <c r="F91" s="95"/>
      <c r="G91" s="95"/>
      <c r="H91" s="95">
        <f t="shared" ref="H91:S91" si="45">SUM(H78+H82+H86+H90)</f>
        <v>2345.9159999999997</v>
      </c>
      <c r="I91" s="95">
        <f t="shared" si="45"/>
        <v>5864.7900000000009</v>
      </c>
      <c r="J91" s="95">
        <f t="shared" si="45"/>
        <v>2345.9159999999997</v>
      </c>
      <c r="K91" s="95">
        <f t="shared" si="45"/>
        <v>5864.7900000000009</v>
      </c>
      <c r="L91" s="95">
        <f t="shared" si="45"/>
        <v>8210.7060000000001</v>
      </c>
      <c r="M91" s="95">
        <f t="shared" si="45"/>
        <v>0</v>
      </c>
      <c r="N91" s="95">
        <f t="shared" si="45"/>
        <v>0</v>
      </c>
      <c r="O91" s="96">
        <f t="shared" si="45"/>
        <v>0</v>
      </c>
      <c r="P91" s="96">
        <f t="shared" si="45"/>
        <v>0</v>
      </c>
      <c r="Q91" s="96">
        <f t="shared" si="45"/>
        <v>0</v>
      </c>
      <c r="R91" s="96">
        <f t="shared" si="45"/>
        <v>0</v>
      </c>
      <c r="S91" s="96">
        <f t="shared" si="45"/>
        <v>0</v>
      </c>
      <c r="T91" s="97"/>
    </row>
    <row r="92" spans="1:20" ht="12.75" customHeight="1" x14ac:dyDescent="0.2">
      <c r="A92" s="193">
        <v>6</v>
      </c>
      <c r="B92" s="177" t="s">
        <v>28</v>
      </c>
      <c r="C92" s="184" t="s">
        <v>20</v>
      </c>
      <c r="D92" s="79" t="s">
        <v>8</v>
      </c>
      <c r="E92" s="80"/>
      <c r="F92" s="81">
        <v>1.2</v>
      </c>
      <c r="G92" s="81">
        <v>3</v>
      </c>
      <c r="H92" s="82">
        <f>E92*F92</f>
        <v>0</v>
      </c>
      <c r="I92" s="82">
        <f>E92*G92</f>
        <v>0</v>
      </c>
      <c r="J92" s="82">
        <f>(E92*F92)</f>
        <v>0</v>
      </c>
      <c r="K92" s="82">
        <f>E92*G92</f>
        <v>0</v>
      </c>
      <c r="L92" s="83">
        <f>SUM(J92,K92)</f>
        <v>0</v>
      </c>
      <c r="M92" s="82">
        <f t="shared" ref="M92:N94" si="46">J92-H92</f>
        <v>0</v>
      </c>
      <c r="N92" s="82">
        <f t="shared" si="46"/>
        <v>0</v>
      </c>
      <c r="O92" s="82"/>
      <c r="P92" s="82"/>
      <c r="Q92" s="84"/>
      <c r="R92" s="84"/>
      <c r="S92" s="84"/>
      <c r="T92" s="85"/>
    </row>
    <row r="93" spans="1:20" ht="12.75" customHeight="1" x14ac:dyDescent="0.2">
      <c r="A93" s="194"/>
      <c r="B93" s="178"/>
      <c r="C93" s="185"/>
      <c r="D93" s="79" t="s">
        <v>9</v>
      </c>
      <c r="E93" s="86"/>
      <c r="F93" s="81">
        <v>1.2</v>
      </c>
      <c r="G93" s="81">
        <v>3</v>
      </c>
      <c r="H93" s="82">
        <f>E93*F93</f>
        <v>0</v>
      </c>
      <c r="I93" s="82">
        <f>E93*G93</f>
        <v>0</v>
      </c>
      <c r="J93" s="82">
        <f>(E93*F93)</f>
        <v>0</v>
      </c>
      <c r="K93" s="82">
        <f>E93*G93</f>
        <v>0</v>
      </c>
      <c r="L93" s="83">
        <f>SUM(J93,K93)</f>
        <v>0</v>
      </c>
      <c r="M93" s="82">
        <f t="shared" si="46"/>
        <v>0</v>
      </c>
      <c r="N93" s="82">
        <f t="shared" si="46"/>
        <v>0</v>
      </c>
      <c r="O93" s="82"/>
      <c r="P93" s="82"/>
      <c r="Q93" s="84"/>
      <c r="R93" s="84"/>
      <c r="S93" s="84"/>
      <c r="T93" s="85"/>
    </row>
    <row r="94" spans="1:20" ht="12.75" customHeight="1" x14ac:dyDescent="0.2">
      <c r="A94" s="194"/>
      <c r="B94" s="178"/>
      <c r="C94" s="185"/>
      <c r="D94" s="79" t="s">
        <v>10</v>
      </c>
      <c r="E94" s="86"/>
      <c r="F94" s="81">
        <v>1.2</v>
      </c>
      <c r="G94" s="81">
        <v>3</v>
      </c>
      <c r="H94" s="82">
        <f>E94*F94</f>
        <v>0</v>
      </c>
      <c r="I94" s="82">
        <f>E94*G94</f>
        <v>0</v>
      </c>
      <c r="J94" s="82">
        <f>(E94*F94)</f>
        <v>0</v>
      </c>
      <c r="K94" s="82">
        <f>E94*G94</f>
        <v>0</v>
      </c>
      <c r="L94" s="83">
        <f>SUM(J94,K94)</f>
        <v>0</v>
      </c>
      <c r="M94" s="82">
        <f t="shared" si="46"/>
        <v>0</v>
      </c>
      <c r="N94" s="82">
        <f t="shared" si="46"/>
        <v>0</v>
      </c>
      <c r="O94" s="82"/>
      <c r="P94" s="82"/>
      <c r="Q94" s="84"/>
      <c r="R94" s="84"/>
      <c r="S94" s="84"/>
      <c r="T94" s="85"/>
    </row>
    <row r="95" spans="1:20" ht="12.75" customHeight="1" x14ac:dyDescent="0.2">
      <c r="A95" s="194"/>
      <c r="B95" s="178"/>
      <c r="C95" s="185"/>
      <c r="D95" s="87" t="s">
        <v>44</v>
      </c>
      <c r="E95" s="88">
        <f>SUM(E92,E93,E94)</f>
        <v>0</v>
      </c>
      <c r="F95" s="88"/>
      <c r="G95" s="88"/>
      <c r="H95" s="88">
        <f t="shared" ref="H95:S95" si="47">SUM(H92,H93,H94)</f>
        <v>0</v>
      </c>
      <c r="I95" s="88">
        <f t="shared" si="47"/>
        <v>0</v>
      </c>
      <c r="J95" s="88">
        <f t="shared" si="47"/>
        <v>0</v>
      </c>
      <c r="K95" s="88">
        <f t="shared" si="47"/>
        <v>0</v>
      </c>
      <c r="L95" s="88">
        <f t="shared" si="47"/>
        <v>0</v>
      </c>
      <c r="M95" s="88">
        <f t="shared" si="47"/>
        <v>0</v>
      </c>
      <c r="N95" s="88">
        <f t="shared" si="47"/>
        <v>0</v>
      </c>
      <c r="O95" s="89">
        <f t="shared" si="47"/>
        <v>0</v>
      </c>
      <c r="P95" s="89">
        <f t="shared" si="47"/>
        <v>0</v>
      </c>
      <c r="Q95" s="89">
        <f t="shared" si="47"/>
        <v>0</v>
      </c>
      <c r="R95" s="89">
        <f t="shared" si="47"/>
        <v>0</v>
      </c>
      <c r="S95" s="89">
        <f t="shared" si="47"/>
        <v>0</v>
      </c>
      <c r="T95" s="90"/>
    </row>
    <row r="96" spans="1:20" ht="12.75" customHeight="1" x14ac:dyDescent="0.2">
      <c r="A96" s="194"/>
      <c r="B96" s="178"/>
      <c r="C96" s="185"/>
      <c r="D96" s="79" t="s">
        <v>11</v>
      </c>
      <c r="E96" s="80"/>
      <c r="F96" s="81">
        <v>1.2</v>
      </c>
      <c r="G96" s="81">
        <v>3</v>
      </c>
      <c r="H96" s="82">
        <f>E96*F96</f>
        <v>0</v>
      </c>
      <c r="I96" s="82">
        <f>E96*G96</f>
        <v>0</v>
      </c>
      <c r="J96" s="82">
        <f>(E96*F96)</f>
        <v>0</v>
      </c>
      <c r="K96" s="82">
        <f>E96*G96</f>
        <v>0</v>
      </c>
      <c r="L96" s="83">
        <f>SUM(J96,K96)</f>
        <v>0</v>
      </c>
      <c r="M96" s="82">
        <f t="shared" ref="M96:N98" si="48">J96-H96</f>
        <v>0</v>
      </c>
      <c r="N96" s="82">
        <f t="shared" si="48"/>
        <v>0</v>
      </c>
      <c r="O96" s="82"/>
      <c r="P96" s="82"/>
      <c r="Q96" s="84"/>
      <c r="R96" s="84"/>
      <c r="S96" s="84"/>
      <c r="T96" s="85"/>
    </row>
    <row r="97" spans="1:20" ht="12.75" customHeight="1" x14ac:dyDescent="0.2">
      <c r="A97" s="194"/>
      <c r="B97" s="178"/>
      <c r="C97" s="185"/>
      <c r="D97" s="79" t="s">
        <v>12</v>
      </c>
      <c r="E97" s="80"/>
      <c r="F97" s="81">
        <v>1.2</v>
      </c>
      <c r="G97" s="81">
        <v>3</v>
      </c>
      <c r="H97" s="82">
        <f>E97*F97</f>
        <v>0</v>
      </c>
      <c r="I97" s="82">
        <f>E97*G97</f>
        <v>0</v>
      </c>
      <c r="J97" s="82">
        <f>(E97*F97)</f>
        <v>0</v>
      </c>
      <c r="K97" s="82">
        <f>E97*G97</f>
        <v>0</v>
      </c>
      <c r="L97" s="83">
        <f>SUM(J97,K97)</f>
        <v>0</v>
      </c>
      <c r="M97" s="82">
        <f t="shared" si="48"/>
        <v>0</v>
      </c>
      <c r="N97" s="82">
        <f t="shared" si="48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13</v>
      </c>
      <c r="E98" s="80"/>
      <c r="F98" s="81">
        <v>1.2</v>
      </c>
      <c r="G98" s="81">
        <v>3</v>
      </c>
      <c r="H98" s="82">
        <f>E98*F98</f>
        <v>0</v>
      </c>
      <c r="I98" s="82">
        <f>E98*G98</f>
        <v>0</v>
      </c>
      <c r="J98" s="82">
        <f>(E98*F98)</f>
        <v>0</v>
      </c>
      <c r="K98" s="82">
        <f>E98*G98</f>
        <v>0</v>
      </c>
      <c r="L98" s="83">
        <f>SUM(J98,K98)</f>
        <v>0</v>
      </c>
      <c r="M98" s="82">
        <f t="shared" si="48"/>
        <v>0</v>
      </c>
      <c r="N98" s="82">
        <f t="shared" si="48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87" t="s">
        <v>45</v>
      </c>
      <c r="E99" s="88">
        <f>SUM(E96,E97,E98)</f>
        <v>0</v>
      </c>
      <c r="F99" s="88"/>
      <c r="G99" s="88"/>
      <c r="H99" s="88">
        <f t="shared" ref="H99:S99" si="49">SUM(H96,H97,H98)</f>
        <v>0</v>
      </c>
      <c r="I99" s="88">
        <f t="shared" si="49"/>
        <v>0</v>
      </c>
      <c r="J99" s="88">
        <f t="shared" si="49"/>
        <v>0</v>
      </c>
      <c r="K99" s="88">
        <f t="shared" si="49"/>
        <v>0</v>
      </c>
      <c r="L99" s="88">
        <f t="shared" si="49"/>
        <v>0</v>
      </c>
      <c r="M99" s="88">
        <f t="shared" si="49"/>
        <v>0</v>
      </c>
      <c r="N99" s="88">
        <f t="shared" si="49"/>
        <v>0</v>
      </c>
      <c r="O99" s="89">
        <f t="shared" si="49"/>
        <v>0</v>
      </c>
      <c r="P99" s="89">
        <f t="shared" si="49"/>
        <v>0</v>
      </c>
      <c r="Q99" s="89">
        <f t="shared" si="49"/>
        <v>0</v>
      </c>
      <c r="R99" s="89">
        <f t="shared" si="49"/>
        <v>0</v>
      </c>
      <c r="S99" s="89">
        <f t="shared" si="49"/>
        <v>0</v>
      </c>
      <c r="T99" s="90"/>
    </row>
    <row r="100" spans="1:20" ht="12.75" customHeight="1" x14ac:dyDescent="0.2">
      <c r="A100" s="194"/>
      <c r="B100" s="179"/>
      <c r="C100" s="185"/>
      <c r="D100" s="79" t="s">
        <v>14</v>
      </c>
      <c r="E100" s="80"/>
      <c r="F100" s="81">
        <v>1.2</v>
      </c>
      <c r="G100" s="81">
        <v>3</v>
      </c>
      <c r="H100" s="82">
        <f>E100*F100</f>
        <v>0</v>
      </c>
      <c r="I100" s="82">
        <f>E100*G100</f>
        <v>0</v>
      </c>
      <c r="J100" s="82">
        <f>(E100*F100)</f>
        <v>0</v>
      </c>
      <c r="K100" s="82">
        <f>E100*G100</f>
        <v>0</v>
      </c>
      <c r="L100" s="83">
        <f>SUM(J100,K100)</f>
        <v>0</v>
      </c>
      <c r="M100" s="82">
        <f t="shared" ref="M100:N102" si="50">J100-H100</f>
        <v>0</v>
      </c>
      <c r="N100" s="82">
        <f t="shared" si="50"/>
        <v>0</v>
      </c>
      <c r="O100" s="82"/>
      <c r="P100" s="82"/>
      <c r="Q100" s="84"/>
      <c r="R100" s="84"/>
      <c r="S100" s="84"/>
      <c r="T100" s="85"/>
    </row>
    <row r="101" spans="1:20" ht="12.75" customHeight="1" x14ac:dyDescent="0.2">
      <c r="A101" s="194"/>
      <c r="B101" s="179"/>
      <c r="C101" s="185"/>
      <c r="D101" s="79" t="s">
        <v>15</v>
      </c>
      <c r="E101" s="80"/>
      <c r="F101" s="81">
        <v>1.2</v>
      </c>
      <c r="G101" s="81">
        <v>3</v>
      </c>
      <c r="H101" s="82">
        <f>E101*F101</f>
        <v>0</v>
      </c>
      <c r="I101" s="82">
        <f>E101*G101</f>
        <v>0</v>
      </c>
      <c r="J101" s="82">
        <f>(E101*F101)</f>
        <v>0</v>
      </c>
      <c r="K101" s="82">
        <f>E101*G101</f>
        <v>0</v>
      </c>
      <c r="L101" s="83">
        <f>SUM(J101,K101)</f>
        <v>0</v>
      </c>
      <c r="M101" s="82">
        <f t="shared" si="50"/>
        <v>0</v>
      </c>
      <c r="N101" s="82">
        <f t="shared" si="50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9"/>
      <c r="C102" s="185"/>
      <c r="D102" s="79" t="s">
        <v>16</v>
      </c>
      <c r="E102" s="86"/>
      <c r="F102" s="81">
        <v>1.2</v>
      </c>
      <c r="G102" s="81">
        <v>3</v>
      </c>
      <c r="H102" s="82">
        <f>E102*F102</f>
        <v>0</v>
      </c>
      <c r="I102" s="82">
        <f>E102*G102</f>
        <v>0</v>
      </c>
      <c r="J102" s="82">
        <f>(E102*F102)</f>
        <v>0</v>
      </c>
      <c r="K102" s="82">
        <f>E102*G102</f>
        <v>0</v>
      </c>
      <c r="L102" s="83">
        <f>SUM(J102,K102)</f>
        <v>0</v>
      </c>
      <c r="M102" s="82">
        <f t="shared" si="50"/>
        <v>0</v>
      </c>
      <c r="N102" s="82">
        <f t="shared" si="50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9"/>
      <c r="C103" s="185"/>
      <c r="D103" s="87" t="s">
        <v>46</v>
      </c>
      <c r="E103" s="88">
        <f>SUM(E100,E101,E102)</f>
        <v>0</v>
      </c>
      <c r="F103" s="88"/>
      <c r="G103" s="88"/>
      <c r="H103" s="88">
        <f t="shared" ref="H103:S103" si="51">SUM(H100,H101,H102)</f>
        <v>0</v>
      </c>
      <c r="I103" s="88">
        <f t="shared" si="51"/>
        <v>0</v>
      </c>
      <c r="J103" s="88">
        <f t="shared" si="51"/>
        <v>0</v>
      </c>
      <c r="K103" s="88">
        <f t="shared" si="51"/>
        <v>0</v>
      </c>
      <c r="L103" s="88">
        <f t="shared" si="51"/>
        <v>0</v>
      </c>
      <c r="M103" s="88">
        <f t="shared" si="51"/>
        <v>0</v>
      </c>
      <c r="N103" s="88">
        <f t="shared" si="51"/>
        <v>0</v>
      </c>
      <c r="O103" s="89">
        <f t="shared" si="51"/>
        <v>0</v>
      </c>
      <c r="P103" s="89">
        <f t="shared" si="51"/>
        <v>0</v>
      </c>
      <c r="Q103" s="89">
        <f t="shared" si="51"/>
        <v>0</v>
      </c>
      <c r="R103" s="89">
        <f t="shared" si="51"/>
        <v>0</v>
      </c>
      <c r="S103" s="89">
        <f t="shared" si="51"/>
        <v>0</v>
      </c>
      <c r="T103" s="90"/>
    </row>
    <row r="104" spans="1:20" ht="12.75" customHeight="1" x14ac:dyDescent="0.2">
      <c r="A104" s="194"/>
      <c r="B104" s="179"/>
      <c r="C104" s="185"/>
      <c r="D104" s="79" t="s">
        <v>17</v>
      </c>
      <c r="E104" s="80"/>
      <c r="F104" s="81">
        <v>1.2</v>
      </c>
      <c r="G104" s="81">
        <v>3</v>
      </c>
      <c r="H104" s="82">
        <f>E104*F104</f>
        <v>0</v>
      </c>
      <c r="I104" s="82">
        <f>E104*G104</f>
        <v>0</v>
      </c>
      <c r="J104" s="82">
        <f>(E104*F104)</f>
        <v>0</v>
      </c>
      <c r="K104" s="82">
        <f>E104*G104</f>
        <v>0</v>
      </c>
      <c r="L104" s="83">
        <f>SUM(J104,K104)</f>
        <v>0</v>
      </c>
      <c r="M104" s="82">
        <f t="shared" ref="M104:N106" si="52">J104-H104</f>
        <v>0</v>
      </c>
      <c r="N104" s="82">
        <f t="shared" si="52"/>
        <v>0</v>
      </c>
      <c r="O104" s="82"/>
      <c r="P104" s="82"/>
      <c r="Q104" s="84"/>
      <c r="R104" s="84"/>
      <c r="S104" s="84"/>
      <c r="T104" s="85"/>
    </row>
    <row r="105" spans="1:20" ht="12.75" customHeight="1" x14ac:dyDescent="0.2">
      <c r="A105" s="194"/>
      <c r="B105" s="179"/>
      <c r="C105" s="185"/>
      <c r="D105" s="79" t="s">
        <v>18</v>
      </c>
      <c r="E105" s="80"/>
      <c r="F105" s="81">
        <v>1.2</v>
      </c>
      <c r="G105" s="81">
        <v>3</v>
      </c>
      <c r="H105" s="82">
        <f>E105*F105</f>
        <v>0</v>
      </c>
      <c r="I105" s="82">
        <f>E105*G105</f>
        <v>0</v>
      </c>
      <c r="J105" s="82">
        <f>(E105*F105)</f>
        <v>0</v>
      </c>
      <c r="K105" s="82">
        <f>E105*G105</f>
        <v>0</v>
      </c>
      <c r="L105" s="83">
        <f>SUM(J105,K105)</f>
        <v>0</v>
      </c>
      <c r="M105" s="82">
        <f t="shared" si="52"/>
        <v>0</v>
      </c>
      <c r="N105" s="82">
        <f t="shared" si="52"/>
        <v>0</v>
      </c>
      <c r="O105" s="82"/>
      <c r="P105" s="82"/>
      <c r="Q105" s="84"/>
      <c r="R105" s="84"/>
      <c r="S105" s="84"/>
      <c r="T105" s="85"/>
    </row>
    <row r="106" spans="1:20" ht="13.5" customHeight="1" x14ac:dyDescent="0.2">
      <c r="A106" s="195"/>
      <c r="B106" s="180"/>
      <c r="C106" s="186"/>
      <c r="D106" s="79" t="s">
        <v>19</v>
      </c>
      <c r="E106" s="86"/>
      <c r="F106" s="81">
        <v>1.2</v>
      </c>
      <c r="G106" s="81">
        <v>3</v>
      </c>
      <c r="H106" s="82">
        <f>E106*F106</f>
        <v>0</v>
      </c>
      <c r="I106" s="82">
        <f>E106*G106</f>
        <v>0</v>
      </c>
      <c r="J106" s="82">
        <f>(E106*F106)</f>
        <v>0</v>
      </c>
      <c r="K106" s="82">
        <f>E106*G106</f>
        <v>0</v>
      </c>
      <c r="L106" s="83">
        <f>SUM(J106,K106)</f>
        <v>0</v>
      </c>
      <c r="M106" s="82">
        <f t="shared" si="52"/>
        <v>0</v>
      </c>
      <c r="N106" s="82">
        <f t="shared" si="52"/>
        <v>0</v>
      </c>
      <c r="O106" s="82"/>
      <c r="P106" s="82"/>
      <c r="Q106" s="84"/>
      <c r="R106" s="84"/>
      <c r="S106" s="84"/>
      <c r="T106" s="85"/>
    </row>
    <row r="107" spans="1:20" ht="24" x14ac:dyDescent="0.2">
      <c r="A107" s="102"/>
      <c r="B107" s="103"/>
      <c r="C107" s="104"/>
      <c r="D107" s="87" t="s">
        <v>47</v>
      </c>
      <c r="E107" s="88">
        <f>SUM(E104,E105,E106)</f>
        <v>0</v>
      </c>
      <c r="F107" s="88"/>
      <c r="G107" s="88"/>
      <c r="H107" s="88">
        <f t="shared" ref="H107:S107" si="53">SUM(H104,H105,H106)</f>
        <v>0</v>
      </c>
      <c r="I107" s="88">
        <f t="shared" si="53"/>
        <v>0</v>
      </c>
      <c r="J107" s="88">
        <f t="shared" si="53"/>
        <v>0</v>
      </c>
      <c r="K107" s="88">
        <f t="shared" si="53"/>
        <v>0</v>
      </c>
      <c r="L107" s="88">
        <f t="shared" si="53"/>
        <v>0</v>
      </c>
      <c r="M107" s="88">
        <f t="shared" si="53"/>
        <v>0</v>
      </c>
      <c r="N107" s="88">
        <f t="shared" si="53"/>
        <v>0</v>
      </c>
      <c r="O107" s="89">
        <f t="shared" si="53"/>
        <v>0</v>
      </c>
      <c r="P107" s="89">
        <f t="shared" si="53"/>
        <v>0</v>
      </c>
      <c r="Q107" s="89">
        <f t="shared" si="53"/>
        <v>0</v>
      </c>
      <c r="R107" s="89">
        <f t="shared" si="53"/>
        <v>0</v>
      </c>
      <c r="S107" s="89">
        <f t="shared" si="53"/>
        <v>0</v>
      </c>
      <c r="T107" s="90"/>
    </row>
    <row r="108" spans="1:20" s="98" customFormat="1" x14ac:dyDescent="0.2">
      <c r="A108" s="92"/>
      <c r="B108" s="92"/>
      <c r="C108" s="93"/>
      <c r="D108" s="94" t="s">
        <v>48</v>
      </c>
      <c r="E108" s="95">
        <f>SUM(E95+E99+E103+E107)</f>
        <v>0</v>
      </c>
      <c r="F108" s="95">
        <f>SUM(F95+F99+F103+F107)</f>
        <v>0</v>
      </c>
      <c r="G108" s="95">
        <f>SUM(G95+G99+G103+G107)</f>
        <v>0</v>
      </c>
      <c r="H108" s="95">
        <f t="shared" ref="H108:S108" si="54">SUM(H95+H99+H103+H107)</f>
        <v>0</v>
      </c>
      <c r="I108" s="95">
        <f t="shared" si="54"/>
        <v>0</v>
      </c>
      <c r="J108" s="95">
        <f t="shared" si="54"/>
        <v>0</v>
      </c>
      <c r="K108" s="95">
        <f t="shared" si="54"/>
        <v>0</v>
      </c>
      <c r="L108" s="95">
        <f t="shared" si="54"/>
        <v>0</v>
      </c>
      <c r="M108" s="95">
        <f t="shared" si="54"/>
        <v>0</v>
      </c>
      <c r="N108" s="95">
        <f t="shared" si="54"/>
        <v>0</v>
      </c>
      <c r="O108" s="96">
        <f t="shared" si="54"/>
        <v>0</v>
      </c>
      <c r="P108" s="96">
        <f t="shared" si="54"/>
        <v>0</v>
      </c>
      <c r="Q108" s="96">
        <f t="shared" si="54"/>
        <v>0</v>
      </c>
      <c r="R108" s="96">
        <f t="shared" si="54"/>
        <v>0</v>
      </c>
      <c r="S108" s="96">
        <f t="shared" si="54"/>
        <v>0</v>
      </c>
      <c r="T108" s="97"/>
    </row>
    <row r="109" spans="1:20" s="70" customFormat="1" ht="48" customHeight="1" x14ac:dyDescent="0.2">
      <c r="D109" s="105" t="s">
        <v>49</v>
      </c>
      <c r="E109" s="106">
        <f>E23+E40+E57+E74+E91+E108</f>
        <v>28377.37</v>
      </c>
      <c r="F109" s="106">
        <v>1.2</v>
      </c>
      <c r="G109" s="106">
        <v>3</v>
      </c>
      <c r="H109" s="106">
        <f t="shared" ref="H109:T109" si="55">H23+H40+H57+H74+H91+H108</f>
        <v>34052.843999999997</v>
      </c>
      <c r="I109" s="106">
        <f t="shared" si="55"/>
        <v>85132.109999999986</v>
      </c>
      <c r="J109" s="106">
        <f t="shared" si="55"/>
        <v>34052.843999999997</v>
      </c>
      <c r="K109" s="106">
        <f t="shared" si="55"/>
        <v>85132.109999999986</v>
      </c>
      <c r="L109" s="106">
        <f t="shared" si="55"/>
        <v>119184.954</v>
      </c>
      <c r="M109" s="106">
        <f t="shared" si="55"/>
        <v>0</v>
      </c>
      <c r="N109" s="106">
        <f t="shared" si="55"/>
        <v>0</v>
      </c>
      <c r="O109" s="107">
        <f t="shared" si="55"/>
        <v>0</v>
      </c>
      <c r="P109" s="107">
        <f t="shared" si="55"/>
        <v>0</v>
      </c>
      <c r="Q109" s="107">
        <f t="shared" si="55"/>
        <v>0</v>
      </c>
      <c r="R109" s="107">
        <f t="shared" si="55"/>
        <v>0</v>
      </c>
      <c r="S109" s="107">
        <f t="shared" si="55"/>
        <v>0</v>
      </c>
      <c r="T109" s="107">
        <f t="shared" si="55"/>
        <v>0</v>
      </c>
    </row>
    <row r="110" spans="1:20" s="70" customFormat="1" x14ac:dyDescent="0.2"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</row>
    <row r="111" spans="1:20" s="70" customFormat="1" x14ac:dyDescent="0.2"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9"/>
    </row>
    <row r="112" spans="1:20" s="70" customFormat="1" x14ac:dyDescent="0.2"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9"/>
    </row>
    <row r="113" spans="5:15" s="70" customFormat="1" x14ac:dyDescent="0.2"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9"/>
    </row>
    <row r="114" spans="5:15" s="70" customFormat="1" x14ac:dyDescent="0.2"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9"/>
    </row>
  </sheetData>
  <mergeCells count="37">
    <mergeCell ref="A75:A89"/>
    <mergeCell ref="B75:B89"/>
    <mergeCell ref="C75:C89"/>
    <mergeCell ref="A92:A106"/>
    <mergeCell ref="B92:B106"/>
    <mergeCell ref="C92:C106"/>
    <mergeCell ref="A41:A55"/>
    <mergeCell ref="B41:B55"/>
    <mergeCell ref="C41:C55"/>
    <mergeCell ref="A58:A72"/>
    <mergeCell ref="B58:B72"/>
    <mergeCell ref="C58:C72"/>
    <mergeCell ref="A24:A38"/>
    <mergeCell ref="B24:B38"/>
    <mergeCell ref="C24:C38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" right="0.59" top="0.75" bottom="0.75" header="0.3" footer="0.3"/>
  <pageSetup paperSize="9" scale="54" orientation="landscape" r:id="rId1"/>
  <rowBreaks count="1" manualBreakCount="1">
    <brk id="57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7"/>
  <sheetViews>
    <sheetView workbookViewId="0">
      <selection activeCell="K1" sqref="K1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78" customWidth="1"/>
    <col min="6" max="7" width="12.85546875" style="78" customWidth="1"/>
    <col min="8" max="8" width="10.42578125" style="78" bestFit="1" customWidth="1"/>
    <col min="9" max="9" width="12.140625" style="78" bestFit="1" customWidth="1"/>
    <col min="10" max="14" width="12.85546875" style="78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2020</v>
      </c>
      <c r="D1" s="161"/>
      <c r="E1" s="69"/>
      <c r="F1" s="68"/>
      <c r="G1" s="68"/>
      <c r="H1" s="69"/>
      <c r="I1" s="69"/>
      <c r="J1" s="68"/>
      <c r="K1" s="68"/>
      <c r="L1" s="68"/>
      <c r="M1" s="69"/>
      <c r="N1" s="69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62" t="s">
        <v>42</v>
      </c>
      <c r="G2" s="162" t="s">
        <v>43</v>
      </c>
      <c r="H2" s="196" t="s">
        <v>39</v>
      </c>
      <c r="I2" s="197"/>
      <c r="J2" s="162" t="s">
        <v>38</v>
      </c>
      <c r="K2" s="162" t="s">
        <v>37</v>
      </c>
      <c r="L2" s="162" t="s">
        <v>5</v>
      </c>
      <c r="M2" s="162" t="s">
        <v>36</v>
      </c>
      <c r="N2" s="162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63"/>
      <c r="G3" s="163"/>
      <c r="H3" s="198"/>
      <c r="I3" s="199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63"/>
      <c r="G4" s="163"/>
      <c r="H4" s="200"/>
      <c r="I4" s="201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2" t="s">
        <v>7</v>
      </c>
      <c r="F5" s="164"/>
      <c r="G5" s="164"/>
      <c r="H5" s="71" t="s">
        <v>40</v>
      </c>
      <c r="I5" s="71" t="s">
        <v>41</v>
      </c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11</v>
      </c>
      <c r="G6" s="75">
        <v>11</v>
      </c>
      <c r="H6" s="75"/>
      <c r="I6" s="75"/>
      <c r="J6" s="75">
        <v>8</v>
      </c>
      <c r="K6" s="75">
        <v>9</v>
      </c>
      <c r="L6" s="75">
        <v>10</v>
      </c>
      <c r="M6" s="75">
        <v>17</v>
      </c>
      <c r="N6" s="75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120">
        <v>816.94</v>
      </c>
      <c r="F7" s="121">
        <v>1.2</v>
      </c>
      <c r="G7" s="121">
        <v>95</v>
      </c>
      <c r="H7" s="82">
        <v>980.32799999999997</v>
      </c>
      <c r="I7" s="82">
        <v>77609.3</v>
      </c>
      <c r="J7" s="133">
        <f>(E7*F7)</f>
        <v>980.32799999999997</v>
      </c>
      <c r="K7" s="133">
        <f>E7*G7</f>
        <v>77609.3</v>
      </c>
      <c r="L7" s="83">
        <f>SUM(J7,K7)</f>
        <v>78589.627999999997</v>
      </c>
      <c r="M7" s="84">
        <f>J7-H7</f>
        <v>0</v>
      </c>
      <c r="N7" s="84">
        <f t="shared" ref="M7:N10" si="0">K7-I7</f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123">
        <v>749.82</v>
      </c>
      <c r="F8" s="121">
        <v>1.2</v>
      </c>
      <c r="G8" s="121">
        <v>95</v>
      </c>
      <c r="H8" s="82">
        <v>899.78399999999999</v>
      </c>
      <c r="I8" s="82">
        <v>71232.900000000009</v>
      </c>
      <c r="J8" s="133">
        <f>(E8*F8)</f>
        <v>899.78399999999999</v>
      </c>
      <c r="K8" s="133">
        <f>E8*G8</f>
        <v>71232.900000000009</v>
      </c>
      <c r="L8" s="83">
        <f>SUM(J8,K8)</f>
        <v>72132.684000000008</v>
      </c>
      <c r="M8" s="84">
        <f t="shared" si="0"/>
        <v>0</v>
      </c>
      <c r="N8" s="84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53</v>
      </c>
      <c r="E9" s="123">
        <v>503.96</v>
      </c>
      <c r="F9" s="121">
        <v>1.2</v>
      </c>
      <c r="G9" s="121">
        <v>95</v>
      </c>
      <c r="H9" s="82"/>
      <c r="I9" s="82"/>
      <c r="J9" s="133">
        <f t="shared" ref="J9:J22" si="1">(E9*F9)</f>
        <v>604.75199999999995</v>
      </c>
      <c r="K9" s="133">
        <f>E9*G9</f>
        <v>47876.2</v>
      </c>
      <c r="L9" s="83">
        <f>SUM(J9,K9)</f>
        <v>48480.951999999997</v>
      </c>
      <c r="M9" s="84">
        <f>J9-H9</f>
        <v>604.75199999999995</v>
      </c>
      <c r="N9" s="84">
        <f>K9-I9</f>
        <v>47876.2</v>
      </c>
      <c r="O9" s="82"/>
      <c r="P9" s="82"/>
      <c r="Q9" s="84"/>
      <c r="R9" s="84"/>
      <c r="S9" s="84"/>
      <c r="T9" s="85"/>
    </row>
    <row r="10" spans="1:20" x14ac:dyDescent="0.2">
      <c r="A10" s="175"/>
      <c r="B10" s="178"/>
      <c r="C10" s="185"/>
      <c r="D10" s="79" t="s">
        <v>54</v>
      </c>
      <c r="E10" s="123">
        <v>195.14</v>
      </c>
      <c r="F10" s="121">
        <v>1.2</v>
      </c>
      <c r="G10" s="121">
        <v>69</v>
      </c>
      <c r="H10" s="82"/>
      <c r="I10" s="82"/>
      <c r="J10" s="133">
        <f t="shared" si="1"/>
        <v>234.16799999999998</v>
      </c>
      <c r="K10" s="133">
        <f t="shared" ref="K10:K22" si="2">E10*G10</f>
        <v>13464.66</v>
      </c>
      <c r="L10" s="83">
        <f>SUM(J10,K10)</f>
        <v>13698.828</v>
      </c>
      <c r="M10" s="84">
        <f t="shared" si="0"/>
        <v>234.16799999999998</v>
      </c>
      <c r="N10" s="84">
        <f t="shared" si="0"/>
        <v>13464.66</v>
      </c>
      <c r="O10" s="82"/>
      <c r="P10" s="82"/>
      <c r="Q10" s="84"/>
      <c r="R10" s="84"/>
      <c r="S10" s="84"/>
      <c r="T10" s="85"/>
    </row>
    <row r="11" spans="1:20" ht="24" x14ac:dyDescent="0.2">
      <c r="A11" s="175"/>
      <c r="B11" s="178"/>
      <c r="C11" s="185"/>
      <c r="D11" s="87" t="s">
        <v>44</v>
      </c>
      <c r="E11" s="89">
        <f>SUM(E7,E8,E9,E10)</f>
        <v>2265.86</v>
      </c>
      <c r="F11" s="89"/>
      <c r="G11" s="89"/>
      <c r="H11" s="89">
        <f t="shared" ref="H11:S11" si="3">SUM(H7,H8,H9,H10)</f>
        <v>1880.1120000000001</v>
      </c>
      <c r="I11" s="89">
        <f t="shared" si="3"/>
        <v>148842.20000000001</v>
      </c>
      <c r="J11" s="89">
        <f t="shared" si="3"/>
        <v>2719.0320000000002</v>
      </c>
      <c r="K11" s="89">
        <f t="shared" si="3"/>
        <v>210183.06000000003</v>
      </c>
      <c r="L11" s="89">
        <f t="shared" si="3"/>
        <v>212902.092</v>
      </c>
      <c r="M11" s="89">
        <f t="shared" si="3"/>
        <v>838.92</v>
      </c>
      <c r="N11" s="89">
        <f t="shared" si="3"/>
        <v>61340.86</v>
      </c>
      <c r="O11" s="89">
        <f t="shared" si="3"/>
        <v>0</v>
      </c>
      <c r="P11" s="89">
        <f t="shared" si="3"/>
        <v>0</v>
      </c>
      <c r="Q11" s="89">
        <f t="shared" si="3"/>
        <v>0</v>
      </c>
      <c r="R11" s="89">
        <f t="shared" si="3"/>
        <v>0</v>
      </c>
      <c r="S11" s="89">
        <f t="shared" si="3"/>
        <v>0</v>
      </c>
      <c r="T11" s="89"/>
    </row>
    <row r="12" spans="1:20" x14ac:dyDescent="0.2">
      <c r="A12" s="175"/>
      <c r="B12" s="178"/>
      <c r="C12" s="185"/>
      <c r="D12" s="79" t="s">
        <v>11</v>
      </c>
      <c r="E12" s="127">
        <v>679.46</v>
      </c>
      <c r="F12" s="121">
        <v>1.2</v>
      </c>
      <c r="G12" s="121">
        <v>69</v>
      </c>
      <c r="H12" s="122"/>
      <c r="I12" s="122"/>
      <c r="J12" s="133">
        <f t="shared" si="1"/>
        <v>815.35199999999998</v>
      </c>
      <c r="K12" s="133">
        <f t="shared" si="2"/>
        <v>46882.740000000005</v>
      </c>
      <c r="L12" s="83">
        <f>SUM(J12,K12)</f>
        <v>47698.092000000004</v>
      </c>
      <c r="M12" s="84">
        <f t="shared" ref="M12:N14" si="4">J12-H12</f>
        <v>815.35199999999998</v>
      </c>
      <c r="N12" s="84">
        <f t="shared" si="4"/>
        <v>46882.740000000005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12</v>
      </c>
      <c r="E13" s="127">
        <v>605.17999999999995</v>
      </c>
      <c r="F13" s="121">
        <v>1.2</v>
      </c>
      <c r="G13" s="121">
        <v>69</v>
      </c>
      <c r="H13" s="122"/>
      <c r="I13" s="122"/>
      <c r="J13" s="133">
        <f t="shared" si="1"/>
        <v>726.21599999999989</v>
      </c>
      <c r="K13" s="133">
        <f t="shared" si="2"/>
        <v>41757.42</v>
      </c>
      <c r="L13" s="83">
        <f>SUM(J13,K13)</f>
        <v>42483.635999999999</v>
      </c>
      <c r="M13" s="84">
        <f t="shared" si="4"/>
        <v>726.21599999999989</v>
      </c>
      <c r="N13" s="84">
        <f t="shared" si="4"/>
        <v>41757.42</v>
      </c>
      <c r="O13" s="82"/>
      <c r="P13" s="82"/>
      <c r="Q13" s="84"/>
      <c r="R13" s="84"/>
      <c r="S13" s="84"/>
      <c r="T13" s="85"/>
    </row>
    <row r="14" spans="1:20" x14ac:dyDescent="0.2">
      <c r="A14" s="175"/>
      <c r="B14" s="178"/>
      <c r="C14" s="185"/>
      <c r="D14" s="79" t="s">
        <v>13</v>
      </c>
      <c r="E14" s="127">
        <v>593.02</v>
      </c>
      <c r="F14" s="121">
        <v>1.2</v>
      </c>
      <c r="G14" s="121">
        <v>69</v>
      </c>
      <c r="H14" s="122"/>
      <c r="I14" s="122"/>
      <c r="J14" s="133">
        <f t="shared" si="1"/>
        <v>711.62399999999991</v>
      </c>
      <c r="K14" s="133">
        <f t="shared" si="2"/>
        <v>40918.379999999997</v>
      </c>
      <c r="L14" s="83">
        <f>SUM(J14,K14)</f>
        <v>41630.004000000001</v>
      </c>
      <c r="M14" s="84">
        <f t="shared" si="4"/>
        <v>711.62399999999991</v>
      </c>
      <c r="N14" s="84">
        <f t="shared" si="4"/>
        <v>40918.379999999997</v>
      </c>
      <c r="O14" s="82"/>
      <c r="P14" s="82"/>
      <c r="Q14" s="84"/>
      <c r="R14" s="84"/>
      <c r="S14" s="84"/>
      <c r="T14" s="85"/>
    </row>
    <row r="15" spans="1:20" ht="24" x14ac:dyDescent="0.2">
      <c r="A15" s="175"/>
      <c r="B15" s="178"/>
      <c r="C15" s="185"/>
      <c r="D15" s="87" t="s">
        <v>45</v>
      </c>
      <c r="E15" s="89">
        <f>SUM(E12,E13,E14)</f>
        <v>1877.6599999999999</v>
      </c>
      <c r="F15" s="89"/>
      <c r="G15" s="89"/>
      <c r="H15" s="89">
        <f>SUM(H12,H13,H14)</f>
        <v>0</v>
      </c>
      <c r="I15" s="89">
        <f>SUM(I12,I13,I14)</f>
        <v>0</v>
      </c>
      <c r="J15" s="89">
        <f t="shared" ref="J15:S15" si="5">SUM(J12,J13,J14)</f>
        <v>2253.1919999999996</v>
      </c>
      <c r="K15" s="89">
        <f t="shared" si="5"/>
        <v>129558.54000000001</v>
      </c>
      <c r="L15" s="89">
        <f t="shared" si="5"/>
        <v>131811.73200000002</v>
      </c>
      <c r="M15" s="89">
        <f t="shared" si="5"/>
        <v>2253.1919999999996</v>
      </c>
      <c r="N15" s="89">
        <f t="shared" si="5"/>
        <v>129558.54000000001</v>
      </c>
      <c r="O15" s="89">
        <f t="shared" si="5"/>
        <v>0</v>
      </c>
      <c r="P15" s="89">
        <f t="shared" si="5"/>
        <v>0</v>
      </c>
      <c r="Q15" s="89">
        <f t="shared" si="5"/>
        <v>0</v>
      </c>
      <c r="R15" s="89">
        <f t="shared" si="5"/>
        <v>0</v>
      </c>
      <c r="S15" s="89">
        <f t="shared" si="5"/>
        <v>0</v>
      </c>
      <c r="T15" s="90"/>
    </row>
    <row r="16" spans="1:20" x14ac:dyDescent="0.2">
      <c r="A16" s="175"/>
      <c r="B16" s="179"/>
      <c r="C16" s="185"/>
      <c r="D16" s="79" t="s">
        <v>14</v>
      </c>
      <c r="E16" s="127">
        <v>658.54</v>
      </c>
      <c r="F16" s="121">
        <v>1.2</v>
      </c>
      <c r="G16" s="121">
        <v>69</v>
      </c>
      <c r="H16" s="122"/>
      <c r="I16" s="122"/>
      <c r="J16" s="133">
        <f t="shared" si="1"/>
        <v>790.24799999999993</v>
      </c>
      <c r="K16" s="133">
        <f t="shared" si="2"/>
        <v>45439.259999999995</v>
      </c>
      <c r="L16" s="83">
        <f>SUM(J16,K16)</f>
        <v>46229.507999999994</v>
      </c>
      <c r="M16" s="84">
        <f t="shared" ref="M16:N18" si="6">J16-H16</f>
        <v>790.24799999999993</v>
      </c>
      <c r="N16" s="84">
        <f t="shared" si="6"/>
        <v>45439.259999999995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15</v>
      </c>
      <c r="E17" s="127">
        <v>642.91999999999996</v>
      </c>
      <c r="F17" s="121">
        <v>1.2</v>
      </c>
      <c r="G17" s="121">
        <v>69</v>
      </c>
      <c r="H17" s="122"/>
      <c r="I17" s="122"/>
      <c r="J17" s="133">
        <f t="shared" si="1"/>
        <v>771.50399999999991</v>
      </c>
      <c r="K17" s="133">
        <f t="shared" si="2"/>
        <v>44361.479999999996</v>
      </c>
      <c r="L17" s="83">
        <f>SUM(J17,K17)</f>
        <v>45132.983999999997</v>
      </c>
      <c r="M17" s="84">
        <f t="shared" si="6"/>
        <v>771.50399999999991</v>
      </c>
      <c r="N17" s="84">
        <f t="shared" si="6"/>
        <v>44361.479999999996</v>
      </c>
      <c r="O17" s="82"/>
      <c r="P17" s="82"/>
      <c r="Q17" s="84"/>
      <c r="R17" s="84"/>
      <c r="S17" s="84"/>
      <c r="T17" s="85"/>
    </row>
    <row r="18" spans="1:20" x14ac:dyDescent="0.2">
      <c r="A18" s="175"/>
      <c r="B18" s="179"/>
      <c r="C18" s="185"/>
      <c r="D18" s="79" t="s">
        <v>16</v>
      </c>
      <c r="E18" s="127">
        <v>592.74</v>
      </c>
      <c r="F18" s="121">
        <v>1.2</v>
      </c>
      <c r="G18" s="121">
        <v>69</v>
      </c>
      <c r="H18" s="122"/>
      <c r="I18" s="122"/>
      <c r="J18" s="133">
        <f t="shared" si="1"/>
        <v>711.28800000000001</v>
      </c>
      <c r="K18" s="133">
        <f t="shared" si="2"/>
        <v>40899.06</v>
      </c>
      <c r="L18" s="83">
        <f>SUM(J18,K18)</f>
        <v>41610.347999999998</v>
      </c>
      <c r="M18" s="84">
        <f t="shared" si="6"/>
        <v>711.28800000000001</v>
      </c>
      <c r="N18" s="84">
        <f t="shared" si="6"/>
        <v>40899.06</v>
      </c>
      <c r="O18" s="82"/>
      <c r="P18" s="82"/>
      <c r="Q18" s="84"/>
      <c r="R18" s="84"/>
      <c r="S18" s="84"/>
      <c r="T18" s="85"/>
    </row>
    <row r="19" spans="1:20" ht="24" x14ac:dyDescent="0.2">
      <c r="A19" s="175"/>
      <c r="B19" s="179"/>
      <c r="C19" s="185"/>
      <c r="D19" s="87" t="s">
        <v>46</v>
      </c>
      <c r="E19" s="89">
        <f>SUM(E16,E17,E18)</f>
        <v>1894.2</v>
      </c>
      <c r="F19" s="89"/>
      <c r="G19" s="89"/>
      <c r="H19" s="89">
        <f>SUM(H16,H17,H18)</f>
        <v>0</v>
      </c>
      <c r="I19" s="89">
        <f>SUM(I16,I17,I18)</f>
        <v>0</v>
      </c>
      <c r="J19" s="89">
        <f t="shared" ref="J19:S19" si="7">SUM(J16,J17,J18)</f>
        <v>2273.04</v>
      </c>
      <c r="K19" s="89">
        <f t="shared" si="7"/>
        <v>130699.79999999999</v>
      </c>
      <c r="L19" s="89">
        <f t="shared" si="7"/>
        <v>132972.84</v>
      </c>
      <c r="M19" s="89">
        <f t="shared" si="7"/>
        <v>2273.04</v>
      </c>
      <c r="N19" s="89">
        <f t="shared" si="7"/>
        <v>130699.79999999999</v>
      </c>
      <c r="O19" s="89">
        <f t="shared" si="7"/>
        <v>0</v>
      </c>
      <c r="P19" s="89">
        <f t="shared" si="7"/>
        <v>0</v>
      </c>
      <c r="Q19" s="89">
        <f t="shared" si="7"/>
        <v>0</v>
      </c>
      <c r="R19" s="89">
        <f t="shared" si="7"/>
        <v>0</v>
      </c>
      <c r="S19" s="89">
        <f t="shared" si="7"/>
        <v>0</v>
      </c>
      <c r="T19" s="90"/>
    </row>
    <row r="20" spans="1:20" x14ac:dyDescent="0.2">
      <c r="A20" s="175"/>
      <c r="B20" s="179"/>
      <c r="C20" s="185"/>
      <c r="D20" s="79" t="s">
        <v>17</v>
      </c>
      <c r="E20" s="120">
        <v>607.52</v>
      </c>
      <c r="F20" s="121">
        <v>1.2</v>
      </c>
      <c r="G20" s="121">
        <v>69</v>
      </c>
      <c r="H20" s="122"/>
      <c r="I20" s="122"/>
      <c r="J20" s="133">
        <f t="shared" si="1"/>
        <v>729.024</v>
      </c>
      <c r="K20" s="133">
        <f t="shared" si="2"/>
        <v>41918.879999999997</v>
      </c>
      <c r="L20" s="83">
        <f>SUM(J20,K20)</f>
        <v>42647.903999999995</v>
      </c>
      <c r="M20" s="84">
        <f t="shared" ref="M20:N22" si="8">J20-H20</f>
        <v>729.024</v>
      </c>
      <c r="N20" s="84">
        <f t="shared" si="8"/>
        <v>41918.879999999997</v>
      </c>
      <c r="O20" s="82"/>
      <c r="P20" s="82"/>
      <c r="Q20" s="84"/>
      <c r="R20" s="84"/>
      <c r="S20" s="84"/>
      <c r="T20" s="85"/>
    </row>
    <row r="21" spans="1:20" x14ac:dyDescent="0.2">
      <c r="A21" s="175"/>
      <c r="B21" s="179"/>
      <c r="C21" s="185"/>
      <c r="D21" s="79" t="s">
        <v>18</v>
      </c>
      <c r="E21" s="123">
        <v>627.79999999999995</v>
      </c>
      <c r="F21" s="121">
        <v>1.2</v>
      </c>
      <c r="G21" s="121">
        <v>69</v>
      </c>
      <c r="H21" s="122"/>
      <c r="I21" s="122"/>
      <c r="J21" s="133">
        <f t="shared" si="1"/>
        <v>753.3599999999999</v>
      </c>
      <c r="K21" s="133">
        <f t="shared" si="2"/>
        <v>43318.2</v>
      </c>
      <c r="L21" s="83">
        <f>SUM(J21,K21)</f>
        <v>44071.56</v>
      </c>
      <c r="M21" s="84">
        <f t="shared" si="8"/>
        <v>753.3599999999999</v>
      </c>
      <c r="N21" s="84">
        <f t="shared" si="8"/>
        <v>43318.2</v>
      </c>
      <c r="O21" s="82"/>
      <c r="P21" s="82"/>
      <c r="Q21" s="84"/>
      <c r="R21" s="84"/>
      <c r="S21" s="84"/>
      <c r="T21" s="85"/>
    </row>
    <row r="22" spans="1:20" x14ac:dyDescent="0.2">
      <c r="A22" s="176"/>
      <c r="B22" s="180"/>
      <c r="C22" s="186"/>
      <c r="D22" s="79" t="s">
        <v>19</v>
      </c>
      <c r="E22" s="123">
        <v>599.6</v>
      </c>
      <c r="F22" s="121">
        <v>1.2</v>
      </c>
      <c r="G22" s="121">
        <v>69</v>
      </c>
      <c r="H22" s="122"/>
      <c r="I22" s="122"/>
      <c r="J22" s="133">
        <f t="shared" si="1"/>
        <v>719.52</v>
      </c>
      <c r="K22" s="133">
        <f t="shared" si="2"/>
        <v>41372.400000000001</v>
      </c>
      <c r="L22" s="83">
        <f>SUM(J22,K22)</f>
        <v>42091.92</v>
      </c>
      <c r="M22" s="84">
        <f t="shared" si="8"/>
        <v>719.52</v>
      </c>
      <c r="N22" s="84">
        <f t="shared" si="8"/>
        <v>41372.400000000001</v>
      </c>
      <c r="O22" s="82"/>
      <c r="P22" s="82"/>
      <c r="Q22" s="84"/>
      <c r="R22" s="84"/>
      <c r="S22" s="84"/>
      <c r="T22" s="85"/>
    </row>
    <row r="23" spans="1:20" ht="24" x14ac:dyDescent="0.2">
      <c r="A23" s="91"/>
      <c r="B23" s="91"/>
      <c r="C23" s="91"/>
      <c r="D23" s="87" t="s">
        <v>47</v>
      </c>
      <c r="E23" s="89">
        <f>SUM(E20,E21,E22)</f>
        <v>1834.92</v>
      </c>
      <c r="F23" s="89"/>
      <c r="G23" s="89"/>
      <c r="H23" s="89">
        <f>SUM(H20,H21,H22)</f>
        <v>0</v>
      </c>
      <c r="I23" s="89">
        <f>SUM(I20,I21,I22)</f>
        <v>0</v>
      </c>
      <c r="J23" s="89">
        <f t="shared" ref="J23:S23" si="9">SUM(J20,J21,J22)</f>
        <v>2201.904</v>
      </c>
      <c r="K23" s="89">
        <f t="shared" si="9"/>
        <v>126609.47999999998</v>
      </c>
      <c r="L23" s="89">
        <f t="shared" si="9"/>
        <v>128811.38399999999</v>
      </c>
      <c r="M23" s="89">
        <f t="shared" si="9"/>
        <v>2201.904</v>
      </c>
      <c r="N23" s="89">
        <f t="shared" si="9"/>
        <v>126609.47999999998</v>
      </c>
      <c r="O23" s="89">
        <f t="shared" si="9"/>
        <v>0</v>
      </c>
      <c r="P23" s="89">
        <f t="shared" si="9"/>
        <v>0</v>
      </c>
      <c r="Q23" s="89">
        <f t="shared" si="9"/>
        <v>0</v>
      </c>
      <c r="R23" s="89">
        <f t="shared" si="9"/>
        <v>0</v>
      </c>
      <c r="S23" s="89">
        <f t="shared" si="9"/>
        <v>0</v>
      </c>
      <c r="T23" s="90"/>
    </row>
    <row r="24" spans="1:20" s="98" customFormat="1" ht="24" x14ac:dyDescent="0.2">
      <c r="A24" s="112"/>
      <c r="B24" s="112"/>
      <c r="C24" s="113"/>
      <c r="D24" s="114" t="s">
        <v>50</v>
      </c>
      <c r="E24" s="116">
        <f>SUM(E11+E15+E19+E23)</f>
        <v>7872.64</v>
      </c>
      <c r="F24" s="116"/>
      <c r="G24" s="116"/>
      <c r="H24" s="116">
        <f>SUM(H11+H15+H19+H23)</f>
        <v>1880.1120000000001</v>
      </c>
      <c r="I24" s="116">
        <f>SUM(I11+I15+I19+I23)</f>
        <v>148842.20000000001</v>
      </c>
      <c r="J24" s="116">
        <f t="shared" ref="J24:S24" si="10">SUM(J11+J15+J19+J23)</f>
        <v>9447.1679999999997</v>
      </c>
      <c r="K24" s="116">
        <f t="shared" si="10"/>
        <v>597050.88</v>
      </c>
      <c r="L24" s="116">
        <f t="shared" si="10"/>
        <v>606498.04799999995</v>
      </c>
      <c r="M24" s="116">
        <f t="shared" si="10"/>
        <v>7567.0560000000005</v>
      </c>
      <c r="N24" s="116">
        <f t="shared" si="10"/>
        <v>448208.68</v>
      </c>
      <c r="O24" s="116">
        <f t="shared" si="10"/>
        <v>0</v>
      </c>
      <c r="P24" s="116">
        <f t="shared" si="10"/>
        <v>0</v>
      </c>
      <c r="Q24" s="116">
        <f t="shared" si="10"/>
        <v>0</v>
      </c>
      <c r="R24" s="116">
        <f t="shared" si="10"/>
        <v>0</v>
      </c>
      <c r="S24" s="116">
        <f t="shared" si="10"/>
        <v>0</v>
      </c>
      <c r="T24" s="117"/>
    </row>
    <row r="25" spans="1:20" s="98" customFormat="1" ht="36" x14ac:dyDescent="0.2">
      <c r="A25" s="92"/>
      <c r="B25" s="92"/>
      <c r="C25" s="93"/>
      <c r="D25" s="94" t="s">
        <v>51</v>
      </c>
      <c r="E25" s="96">
        <f>E24+'2019'!E24</f>
        <v>155466.43000000002</v>
      </c>
      <c r="F25" s="96"/>
      <c r="G25" s="96"/>
      <c r="H25" s="96">
        <f>H24+'2019'!H24</f>
        <v>178992.65999999997</v>
      </c>
      <c r="I25" s="96">
        <f>I24+'2019'!I24</f>
        <v>3227266.8000000003</v>
      </c>
      <c r="J25" s="96">
        <f>J24+'2019'!J24</f>
        <v>186559.71599999999</v>
      </c>
      <c r="K25" s="96">
        <f>K24+'2019'!K24</f>
        <v>3675475.48</v>
      </c>
      <c r="L25" s="96">
        <f>L24+'2019'!L24</f>
        <v>3862035.1959999995</v>
      </c>
      <c r="M25" s="96">
        <f>M24+'2019'!M24</f>
        <v>7567.0560000000005</v>
      </c>
      <c r="N25" s="96">
        <f>N24+'2019'!N24</f>
        <v>448208.68</v>
      </c>
      <c r="O25" s="96">
        <f>O24+'2019'!O24</f>
        <v>0</v>
      </c>
      <c r="P25" s="96">
        <f>P24+'2019'!P24</f>
        <v>0</v>
      </c>
      <c r="Q25" s="96">
        <f>Q24+'2019'!Q24</f>
        <v>0</v>
      </c>
      <c r="R25" s="96">
        <f>R24+'2019'!R24</f>
        <v>0</v>
      </c>
      <c r="S25" s="96">
        <f>S24+'2019'!S24</f>
        <v>0</v>
      </c>
      <c r="T25" s="97"/>
    </row>
    <row r="26" spans="1:20" ht="12.75" customHeight="1" x14ac:dyDescent="0.2">
      <c r="A26" s="174">
        <v>2</v>
      </c>
      <c r="B26" s="177" t="s">
        <v>27</v>
      </c>
      <c r="C26" s="181" t="s">
        <v>56</v>
      </c>
      <c r="D26" s="79" t="s">
        <v>8</v>
      </c>
      <c r="E26" s="120">
        <v>259.12</v>
      </c>
      <c r="F26" s="121">
        <v>1.2</v>
      </c>
      <c r="G26" s="121">
        <v>95</v>
      </c>
      <c r="H26" s="122">
        <v>310.94400000000002</v>
      </c>
      <c r="I26" s="122">
        <v>24616.400000000001</v>
      </c>
      <c r="J26" s="82">
        <f>(E26*F26)</f>
        <v>310.94400000000002</v>
      </c>
      <c r="K26" s="82">
        <f>E26*G26</f>
        <v>24616.400000000001</v>
      </c>
      <c r="L26" s="83">
        <f>SUM(J26,K26)</f>
        <v>24927.344000000001</v>
      </c>
      <c r="M26" s="84">
        <f t="shared" ref="M26:N29" si="11">J26-H26</f>
        <v>0</v>
      </c>
      <c r="N26" s="84">
        <f t="shared" si="11"/>
        <v>0</v>
      </c>
      <c r="O26" s="82"/>
      <c r="P26" s="82"/>
      <c r="Q26" s="84"/>
      <c r="R26" s="84"/>
      <c r="S26" s="84"/>
      <c r="T26" s="85"/>
    </row>
    <row r="27" spans="1:20" ht="12" customHeight="1" x14ac:dyDescent="0.2">
      <c r="A27" s="175"/>
      <c r="B27" s="178"/>
      <c r="C27" s="182"/>
      <c r="D27" s="79" t="s">
        <v>9</v>
      </c>
      <c r="E27" s="123">
        <v>210.58</v>
      </c>
      <c r="F27" s="121">
        <v>1.2</v>
      </c>
      <c r="G27" s="121">
        <v>95</v>
      </c>
      <c r="H27" s="122">
        <v>252.7</v>
      </c>
      <c r="I27" s="122">
        <v>20005.099999999999</v>
      </c>
      <c r="J27" s="82">
        <f>(E27*F27)</f>
        <v>252.696</v>
      </c>
      <c r="K27" s="82">
        <f>E27*G27</f>
        <v>20005.100000000002</v>
      </c>
      <c r="L27" s="83">
        <f>SUM(J27,K27)</f>
        <v>20257.796000000002</v>
      </c>
      <c r="M27" s="84">
        <f t="shared" si="11"/>
        <v>-3.9999999999906777E-3</v>
      </c>
      <c r="N27" s="84">
        <f t="shared" si="11"/>
        <v>0</v>
      </c>
      <c r="O27" s="82"/>
      <c r="P27" s="82"/>
      <c r="Q27" s="84"/>
      <c r="R27" s="84"/>
      <c r="S27" s="84"/>
      <c r="T27" s="85"/>
    </row>
    <row r="28" spans="1:20" ht="12" customHeight="1" x14ac:dyDescent="0.2">
      <c r="A28" s="175"/>
      <c r="B28" s="178"/>
      <c r="C28" s="182"/>
      <c r="D28" s="79" t="s">
        <v>53</v>
      </c>
      <c r="E28" s="123">
        <v>187.5</v>
      </c>
      <c r="F28" s="121">
        <v>1.2</v>
      </c>
      <c r="G28" s="121">
        <v>95</v>
      </c>
      <c r="H28" s="140"/>
      <c r="I28" s="140"/>
      <c r="J28" s="82">
        <f t="shared" ref="J28:J41" si="12">(E28*F28)</f>
        <v>225</v>
      </c>
      <c r="K28" s="82">
        <f t="shared" ref="K28:K29" si="13">E28*G28</f>
        <v>17812.5</v>
      </c>
      <c r="L28" s="83">
        <f>SUM(J28,K28)</f>
        <v>18037.5</v>
      </c>
      <c r="M28" s="84">
        <f>J28-H28</f>
        <v>225</v>
      </c>
      <c r="N28" s="84">
        <f>K28-I28</f>
        <v>17812.5</v>
      </c>
      <c r="O28" s="82"/>
      <c r="P28" s="82"/>
      <c r="Q28" s="84"/>
      <c r="R28" s="84"/>
      <c r="S28" s="84"/>
      <c r="T28" s="85"/>
    </row>
    <row r="29" spans="1:20" ht="12.75" customHeight="1" x14ac:dyDescent="0.2">
      <c r="A29" s="175"/>
      <c r="B29" s="178"/>
      <c r="C29" s="182"/>
      <c r="D29" s="79" t="s">
        <v>54</v>
      </c>
      <c r="E29" s="123">
        <v>88.14</v>
      </c>
      <c r="F29" s="121">
        <v>1.2</v>
      </c>
      <c r="G29" s="121">
        <v>69</v>
      </c>
      <c r="H29" s="140"/>
      <c r="I29" s="140"/>
      <c r="J29" s="82">
        <f t="shared" si="12"/>
        <v>105.768</v>
      </c>
      <c r="K29" s="82">
        <f t="shared" si="13"/>
        <v>6081.66</v>
      </c>
      <c r="L29" s="83">
        <f>SUM(J29,K29)</f>
        <v>6187.4279999999999</v>
      </c>
      <c r="M29" s="84">
        <f t="shared" si="11"/>
        <v>105.768</v>
      </c>
      <c r="N29" s="84">
        <f t="shared" si="11"/>
        <v>6081.66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87" t="s">
        <v>44</v>
      </c>
      <c r="E30" s="89">
        <f>SUM(E26,E27,E28,E29)</f>
        <v>745.34</v>
      </c>
      <c r="F30" s="89"/>
      <c r="G30" s="89"/>
      <c r="H30" s="89">
        <f t="shared" ref="H30:S30" si="14">SUM(H26,H27,H28,H29)</f>
        <v>563.64400000000001</v>
      </c>
      <c r="I30" s="89">
        <f t="shared" si="14"/>
        <v>44621.5</v>
      </c>
      <c r="J30" s="89">
        <f t="shared" si="14"/>
        <v>894.40800000000002</v>
      </c>
      <c r="K30" s="89">
        <f t="shared" si="14"/>
        <v>68515.66</v>
      </c>
      <c r="L30" s="89">
        <f t="shared" si="14"/>
        <v>69410.067999999999</v>
      </c>
      <c r="M30" s="89">
        <f t="shared" si="14"/>
        <v>330.76400000000001</v>
      </c>
      <c r="N30" s="89">
        <f t="shared" si="14"/>
        <v>23894.16</v>
      </c>
      <c r="O30" s="89">
        <f t="shared" si="14"/>
        <v>0</v>
      </c>
      <c r="P30" s="89">
        <f t="shared" si="14"/>
        <v>0</v>
      </c>
      <c r="Q30" s="89">
        <f t="shared" si="14"/>
        <v>0</v>
      </c>
      <c r="R30" s="89">
        <f t="shared" si="14"/>
        <v>0</v>
      </c>
      <c r="S30" s="89">
        <f t="shared" si="14"/>
        <v>0</v>
      </c>
      <c r="T30" s="90"/>
    </row>
    <row r="31" spans="1:20" ht="12.75" customHeight="1" x14ac:dyDescent="0.2">
      <c r="A31" s="175"/>
      <c r="B31" s="178"/>
      <c r="C31" s="182"/>
      <c r="D31" s="79" t="s">
        <v>11</v>
      </c>
      <c r="E31" s="120">
        <v>272.08</v>
      </c>
      <c r="F31" s="121">
        <v>1.2</v>
      </c>
      <c r="G31" s="121">
        <v>69</v>
      </c>
      <c r="H31" s="140"/>
      <c r="I31" s="140"/>
      <c r="J31" s="82">
        <f t="shared" si="12"/>
        <v>326.49599999999998</v>
      </c>
      <c r="K31" s="133">
        <f t="shared" ref="K31:K41" si="15">E31*G31</f>
        <v>18773.52</v>
      </c>
      <c r="L31" s="83">
        <f>SUM(J31,K31)</f>
        <v>19100.016</v>
      </c>
      <c r="M31" s="84">
        <f t="shared" ref="M31:N33" si="16">J31-H31</f>
        <v>326.49599999999998</v>
      </c>
      <c r="N31" s="84">
        <f t="shared" si="16"/>
        <v>18773.52</v>
      </c>
      <c r="O31" s="82"/>
      <c r="P31" s="82"/>
      <c r="Q31" s="84"/>
      <c r="R31" s="84"/>
      <c r="S31" s="84"/>
      <c r="T31" s="85"/>
    </row>
    <row r="32" spans="1:20" ht="45" x14ac:dyDescent="0.2">
      <c r="A32" s="175"/>
      <c r="B32" s="178"/>
      <c r="C32" s="182"/>
      <c r="D32" s="79" t="s">
        <v>12</v>
      </c>
      <c r="E32" s="120">
        <v>292.42</v>
      </c>
      <c r="F32" s="121">
        <v>1.2</v>
      </c>
      <c r="G32" s="121">
        <v>69</v>
      </c>
      <c r="H32" s="140"/>
      <c r="I32" s="140"/>
      <c r="J32" s="82">
        <f t="shared" si="12"/>
        <v>350.904</v>
      </c>
      <c r="K32" s="133">
        <f t="shared" si="15"/>
        <v>20176.98</v>
      </c>
      <c r="L32" s="83">
        <f>SUM(J32,K32)</f>
        <v>20527.883999999998</v>
      </c>
      <c r="M32" s="84">
        <f t="shared" si="16"/>
        <v>350.904</v>
      </c>
      <c r="N32" s="84">
        <f t="shared" si="16"/>
        <v>20176.98</v>
      </c>
      <c r="O32" s="82"/>
      <c r="P32" s="82"/>
      <c r="Q32" s="84">
        <v>625357.18999999994</v>
      </c>
      <c r="R32" s="84"/>
      <c r="S32" s="84"/>
      <c r="T32" s="134" t="s">
        <v>55</v>
      </c>
    </row>
    <row r="33" spans="1:20" ht="12.75" customHeight="1" x14ac:dyDescent="0.2">
      <c r="A33" s="175"/>
      <c r="B33" s="178"/>
      <c r="C33" s="182"/>
      <c r="D33" s="79" t="s">
        <v>13</v>
      </c>
      <c r="E33" s="120">
        <v>290.58</v>
      </c>
      <c r="F33" s="121">
        <v>1.2</v>
      </c>
      <c r="G33" s="121">
        <v>69</v>
      </c>
      <c r="H33" s="140"/>
      <c r="I33" s="140"/>
      <c r="J33" s="82">
        <f t="shared" si="12"/>
        <v>348.69599999999997</v>
      </c>
      <c r="K33" s="133">
        <f t="shared" si="15"/>
        <v>20050.02</v>
      </c>
      <c r="L33" s="83">
        <f>SUM(J33,K33)</f>
        <v>20398.716</v>
      </c>
      <c r="M33" s="84">
        <f t="shared" si="16"/>
        <v>348.69599999999997</v>
      </c>
      <c r="N33" s="84">
        <f t="shared" si="16"/>
        <v>20050.02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8"/>
      <c r="C34" s="182"/>
      <c r="D34" s="87" t="s">
        <v>45</v>
      </c>
      <c r="E34" s="89">
        <f>SUM(E31,E32,E33)</f>
        <v>855.07999999999993</v>
      </c>
      <c r="F34" s="89"/>
      <c r="G34" s="89"/>
      <c r="H34" s="124">
        <f>SUM(H31:H33)</f>
        <v>0</v>
      </c>
      <c r="I34" s="124">
        <f>SUM(I31:I33)</f>
        <v>0</v>
      </c>
      <c r="J34" s="89">
        <f t="shared" ref="J34:S34" si="17">SUM(J31,J32,J33)</f>
        <v>1026.096</v>
      </c>
      <c r="K34" s="89">
        <f t="shared" si="17"/>
        <v>59000.520000000004</v>
      </c>
      <c r="L34" s="89">
        <f t="shared" si="17"/>
        <v>60026.615999999995</v>
      </c>
      <c r="M34" s="89">
        <f t="shared" si="17"/>
        <v>1026.096</v>
      </c>
      <c r="N34" s="89">
        <f t="shared" si="17"/>
        <v>59000.520000000004</v>
      </c>
      <c r="O34" s="89">
        <f t="shared" si="17"/>
        <v>0</v>
      </c>
      <c r="P34" s="89">
        <f t="shared" si="17"/>
        <v>0</v>
      </c>
      <c r="Q34" s="89">
        <f t="shared" si="17"/>
        <v>625357.18999999994</v>
      </c>
      <c r="R34" s="89">
        <f t="shared" si="17"/>
        <v>0</v>
      </c>
      <c r="S34" s="89">
        <f t="shared" si="17"/>
        <v>0</v>
      </c>
      <c r="T34" s="90"/>
    </row>
    <row r="35" spans="1:20" ht="12.75" customHeight="1" x14ac:dyDescent="0.2">
      <c r="A35" s="175"/>
      <c r="B35" s="179"/>
      <c r="C35" s="182"/>
      <c r="D35" s="79" t="s">
        <v>14</v>
      </c>
      <c r="E35" s="120">
        <v>340.14</v>
      </c>
      <c r="F35" s="121">
        <v>1.2</v>
      </c>
      <c r="G35" s="121">
        <v>69</v>
      </c>
      <c r="H35" s="140"/>
      <c r="I35" s="140"/>
      <c r="J35" s="82">
        <f t="shared" si="12"/>
        <v>408.16799999999995</v>
      </c>
      <c r="K35" s="133">
        <f t="shared" si="15"/>
        <v>23469.66</v>
      </c>
      <c r="L35" s="83">
        <f>SUM(J35,K35)</f>
        <v>23877.828000000001</v>
      </c>
      <c r="M35" s="84">
        <f t="shared" ref="M35:N37" si="18">J35-H35</f>
        <v>408.16799999999995</v>
      </c>
      <c r="N35" s="84">
        <f t="shared" si="18"/>
        <v>23469.66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79" t="s">
        <v>15</v>
      </c>
      <c r="E36" s="120">
        <v>334.58</v>
      </c>
      <c r="F36" s="121">
        <v>1.2</v>
      </c>
      <c r="G36" s="121">
        <v>69</v>
      </c>
      <c r="H36" s="140"/>
      <c r="I36" s="140"/>
      <c r="J36" s="82">
        <f t="shared" si="12"/>
        <v>401.49599999999998</v>
      </c>
      <c r="K36" s="133">
        <f t="shared" si="15"/>
        <v>23086.02</v>
      </c>
      <c r="L36" s="83">
        <f>SUM(J36,K36)</f>
        <v>23487.516</v>
      </c>
      <c r="M36" s="84">
        <f t="shared" si="18"/>
        <v>401.49599999999998</v>
      </c>
      <c r="N36" s="84">
        <f t="shared" si="18"/>
        <v>23086.02</v>
      </c>
      <c r="O36" s="82"/>
      <c r="P36" s="82"/>
      <c r="Q36" s="84"/>
      <c r="R36" s="84"/>
      <c r="S36" s="84"/>
      <c r="T36" s="85"/>
    </row>
    <row r="37" spans="1:20" ht="12.75" customHeight="1" x14ac:dyDescent="0.2">
      <c r="A37" s="175"/>
      <c r="B37" s="179"/>
      <c r="C37" s="182"/>
      <c r="D37" s="79" t="s">
        <v>16</v>
      </c>
      <c r="E37" s="123">
        <v>345.42</v>
      </c>
      <c r="F37" s="121">
        <v>1.2</v>
      </c>
      <c r="G37" s="121">
        <v>69</v>
      </c>
      <c r="H37" s="140"/>
      <c r="I37" s="140"/>
      <c r="J37" s="82">
        <f t="shared" si="12"/>
        <v>414.50400000000002</v>
      </c>
      <c r="K37" s="133">
        <f t="shared" si="15"/>
        <v>23833.98</v>
      </c>
      <c r="L37" s="83">
        <f>SUM(J37,K37)</f>
        <v>24248.484</v>
      </c>
      <c r="M37" s="84">
        <f t="shared" si="18"/>
        <v>414.50400000000002</v>
      </c>
      <c r="N37" s="84">
        <f t="shared" si="18"/>
        <v>23833.98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87" t="s">
        <v>46</v>
      </c>
      <c r="E38" s="89">
        <f>SUM(E35,E36,E37)</f>
        <v>1020.1400000000001</v>
      </c>
      <c r="F38" s="89"/>
      <c r="G38" s="89"/>
      <c r="H38" s="124">
        <f>SUM(H35:H37)</f>
        <v>0</v>
      </c>
      <c r="I38" s="124">
        <f>SUM(I35:I37)</f>
        <v>0</v>
      </c>
      <c r="J38" s="89">
        <f t="shared" ref="J38:S38" si="19">SUM(J35,J36,J37)</f>
        <v>1224.1680000000001</v>
      </c>
      <c r="K38" s="89">
        <f t="shared" si="19"/>
        <v>70389.66</v>
      </c>
      <c r="L38" s="89">
        <f t="shared" si="19"/>
        <v>71613.827999999994</v>
      </c>
      <c r="M38" s="89">
        <f t="shared" si="19"/>
        <v>1224.1680000000001</v>
      </c>
      <c r="N38" s="89">
        <f t="shared" si="19"/>
        <v>70389.66</v>
      </c>
      <c r="O38" s="89">
        <f t="shared" si="19"/>
        <v>0</v>
      </c>
      <c r="P38" s="89">
        <f t="shared" si="19"/>
        <v>0</v>
      </c>
      <c r="Q38" s="89">
        <f t="shared" si="19"/>
        <v>0</v>
      </c>
      <c r="R38" s="89">
        <f t="shared" si="19"/>
        <v>0</v>
      </c>
      <c r="S38" s="89">
        <f t="shared" si="19"/>
        <v>0</v>
      </c>
      <c r="T38" s="90"/>
    </row>
    <row r="39" spans="1:20" ht="12.75" customHeight="1" x14ac:dyDescent="0.2">
      <c r="A39" s="175"/>
      <c r="B39" s="179"/>
      <c r="C39" s="182"/>
      <c r="D39" s="79" t="s">
        <v>17</v>
      </c>
      <c r="E39" s="120">
        <v>319.74</v>
      </c>
      <c r="F39" s="121">
        <v>1.2</v>
      </c>
      <c r="G39" s="121">
        <v>69</v>
      </c>
      <c r="H39" s="140"/>
      <c r="I39" s="140"/>
      <c r="J39" s="82">
        <f t="shared" si="12"/>
        <v>383.68799999999999</v>
      </c>
      <c r="K39" s="133">
        <f t="shared" si="15"/>
        <v>22062.06</v>
      </c>
      <c r="L39" s="83">
        <f>SUM(J39,K39)</f>
        <v>22445.748</v>
      </c>
      <c r="M39" s="84">
        <f t="shared" ref="M39:N41" si="20">J39-H39</f>
        <v>383.68799999999999</v>
      </c>
      <c r="N39" s="84">
        <f t="shared" si="20"/>
        <v>22062.06</v>
      </c>
      <c r="O39" s="82"/>
      <c r="P39" s="82"/>
      <c r="Q39" s="84"/>
      <c r="R39" s="84"/>
      <c r="S39" s="84"/>
      <c r="T39" s="85"/>
    </row>
    <row r="40" spans="1:20" ht="12.75" customHeight="1" x14ac:dyDescent="0.2">
      <c r="A40" s="175"/>
      <c r="B40" s="179"/>
      <c r="C40" s="182"/>
      <c r="D40" s="79" t="s">
        <v>18</v>
      </c>
      <c r="E40" s="120">
        <v>313.39999999999998</v>
      </c>
      <c r="F40" s="121">
        <v>1.2</v>
      </c>
      <c r="G40" s="121">
        <v>69</v>
      </c>
      <c r="H40" s="122"/>
      <c r="I40" s="122"/>
      <c r="J40" s="82">
        <f t="shared" si="12"/>
        <v>376.08</v>
      </c>
      <c r="K40" s="133">
        <f t="shared" si="15"/>
        <v>21624.6</v>
      </c>
      <c r="L40" s="83">
        <f>SUM(J40,K40)</f>
        <v>22000.68</v>
      </c>
      <c r="M40" s="84">
        <f t="shared" si="20"/>
        <v>376.08</v>
      </c>
      <c r="N40" s="84">
        <f t="shared" si="20"/>
        <v>21624.6</v>
      </c>
      <c r="O40" s="82"/>
      <c r="P40" s="82"/>
      <c r="Q40" s="84"/>
      <c r="R40" s="84"/>
      <c r="S40" s="84"/>
      <c r="T40" s="85"/>
    </row>
    <row r="41" spans="1:20" ht="13.5" customHeight="1" x14ac:dyDescent="0.2">
      <c r="A41" s="176"/>
      <c r="B41" s="180"/>
      <c r="C41" s="183"/>
      <c r="D41" s="79" t="s">
        <v>19</v>
      </c>
      <c r="E41" s="123">
        <v>322.39999999999998</v>
      </c>
      <c r="F41" s="121">
        <v>1.2</v>
      </c>
      <c r="G41" s="121">
        <v>69</v>
      </c>
      <c r="H41" s="122"/>
      <c r="I41" s="122"/>
      <c r="J41" s="82">
        <f t="shared" si="12"/>
        <v>386.87999999999994</v>
      </c>
      <c r="K41" s="133">
        <f t="shared" si="15"/>
        <v>22245.599999999999</v>
      </c>
      <c r="L41" s="83">
        <f>SUM(J41,K41)</f>
        <v>22632.48</v>
      </c>
      <c r="M41" s="84">
        <f t="shared" si="20"/>
        <v>386.87999999999994</v>
      </c>
      <c r="N41" s="84">
        <f t="shared" si="20"/>
        <v>22245.599999999999</v>
      </c>
      <c r="O41" s="82"/>
      <c r="P41" s="82"/>
      <c r="Q41" s="84"/>
      <c r="R41" s="84"/>
      <c r="S41" s="84"/>
      <c r="T41" s="85"/>
    </row>
    <row r="42" spans="1:20" ht="24" x14ac:dyDescent="0.2">
      <c r="A42" s="100"/>
      <c r="B42" s="100"/>
      <c r="C42" s="100"/>
      <c r="D42" s="87" t="s">
        <v>47</v>
      </c>
      <c r="E42" s="89">
        <f>SUM(E39,E40,E41)</f>
        <v>955.54</v>
      </c>
      <c r="F42" s="89"/>
      <c r="G42" s="89"/>
      <c r="H42" s="124">
        <f>SUM(H39:H41)</f>
        <v>0</v>
      </c>
      <c r="I42" s="124">
        <f>SUM(I39:I41)</f>
        <v>0</v>
      </c>
      <c r="J42" s="89">
        <f t="shared" ref="J42:S42" si="21">SUM(J39,J40,J41)</f>
        <v>1146.6479999999999</v>
      </c>
      <c r="K42" s="89">
        <f t="shared" si="21"/>
        <v>65932.260000000009</v>
      </c>
      <c r="L42" s="89">
        <f t="shared" si="21"/>
        <v>67078.907999999996</v>
      </c>
      <c r="M42" s="89">
        <f t="shared" si="21"/>
        <v>1146.6479999999999</v>
      </c>
      <c r="N42" s="89">
        <f t="shared" si="21"/>
        <v>65932.260000000009</v>
      </c>
      <c r="O42" s="89">
        <f t="shared" si="21"/>
        <v>0</v>
      </c>
      <c r="P42" s="89">
        <f t="shared" si="21"/>
        <v>0</v>
      </c>
      <c r="Q42" s="89">
        <f t="shared" si="21"/>
        <v>0</v>
      </c>
      <c r="R42" s="89">
        <f t="shared" si="21"/>
        <v>0</v>
      </c>
      <c r="S42" s="89">
        <f t="shared" si="21"/>
        <v>0</v>
      </c>
      <c r="T42" s="90"/>
    </row>
    <row r="43" spans="1:20" s="98" customFormat="1" ht="24" x14ac:dyDescent="0.2">
      <c r="A43" s="112"/>
      <c r="B43" s="112"/>
      <c r="C43" s="113"/>
      <c r="D43" s="114" t="s">
        <v>50</v>
      </c>
      <c r="E43" s="116">
        <f>SUM(E30+E34+E38+E42)</f>
        <v>3576.1000000000004</v>
      </c>
      <c r="F43" s="116"/>
      <c r="G43" s="116"/>
      <c r="H43" s="116">
        <f>SUM(H30+H34+H38+H42)</f>
        <v>563.64400000000001</v>
      </c>
      <c r="I43" s="116">
        <f>SUM(I30+I34+I38+I42)</f>
        <v>44621.5</v>
      </c>
      <c r="J43" s="116">
        <f t="shared" ref="J43:S43" si="22">SUM(J30+J34+J38+J42)</f>
        <v>4291.32</v>
      </c>
      <c r="K43" s="116">
        <f t="shared" si="22"/>
        <v>263838.10000000003</v>
      </c>
      <c r="L43" s="116">
        <f t="shared" si="22"/>
        <v>268129.42</v>
      </c>
      <c r="M43" s="116">
        <f t="shared" si="22"/>
        <v>3727.6760000000004</v>
      </c>
      <c r="N43" s="116">
        <f t="shared" si="22"/>
        <v>219216.60000000003</v>
      </c>
      <c r="O43" s="116">
        <f t="shared" si="22"/>
        <v>0</v>
      </c>
      <c r="P43" s="116">
        <f t="shared" si="22"/>
        <v>0</v>
      </c>
      <c r="Q43" s="116">
        <f t="shared" si="22"/>
        <v>625357.18999999994</v>
      </c>
      <c r="R43" s="116">
        <f t="shared" si="22"/>
        <v>0</v>
      </c>
      <c r="S43" s="116">
        <f t="shared" si="22"/>
        <v>0</v>
      </c>
      <c r="T43" s="117"/>
    </row>
    <row r="44" spans="1:20" s="98" customFormat="1" ht="36" x14ac:dyDescent="0.2">
      <c r="A44" s="92"/>
      <c r="B44" s="92"/>
      <c r="C44" s="93"/>
      <c r="D44" s="94" t="s">
        <v>51</v>
      </c>
      <c r="E44" s="96">
        <f>E43+'2019'!E42</f>
        <v>44358.21</v>
      </c>
      <c r="F44" s="96"/>
      <c r="G44" s="96"/>
      <c r="H44" s="96">
        <f>H43+'2019'!H42</f>
        <v>49502.17</v>
      </c>
      <c r="I44" s="96">
        <f>I43+'2019'!I42</f>
        <v>1150180.9700000002</v>
      </c>
      <c r="J44" s="96">
        <f>J43+'2019'!J42</f>
        <v>53229.851999999999</v>
      </c>
      <c r="K44" s="96">
        <f>K43+'2019'!K42</f>
        <v>1369397.5700000003</v>
      </c>
      <c r="L44" s="96">
        <f>L43+'2019'!L42</f>
        <v>1422627.4219999998</v>
      </c>
      <c r="M44" s="96">
        <f>M43+'2019'!M42</f>
        <v>3727.6820000000002</v>
      </c>
      <c r="N44" s="96">
        <f>N43+'2019'!N42</f>
        <v>219216.60000000003</v>
      </c>
      <c r="O44" s="96">
        <f>O43+'2019'!O42</f>
        <v>0</v>
      </c>
      <c r="P44" s="96">
        <f>P43+'2019'!P42</f>
        <v>0</v>
      </c>
      <c r="Q44" s="96">
        <f>Q43+'2019'!Q42</f>
        <v>647231.56999999995</v>
      </c>
      <c r="R44" s="96">
        <f>R43+'2019'!R42</f>
        <v>0</v>
      </c>
      <c r="S44" s="96">
        <f>S43+'2019'!S42</f>
        <v>0</v>
      </c>
      <c r="T44" s="97"/>
    </row>
    <row r="45" spans="1:20" ht="12.75" customHeight="1" x14ac:dyDescent="0.2">
      <c r="A45" s="174">
        <v>3</v>
      </c>
      <c r="B45" s="177" t="s">
        <v>27</v>
      </c>
      <c r="C45" s="181" t="s">
        <v>24</v>
      </c>
      <c r="D45" s="79" t="s">
        <v>8</v>
      </c>
      <c r="E45" s="120">
        <v>268.68</v>
      </c>
      <c r="F45" s="121">
        <v>1.2</v>
      </c>
      <c r="G45" s="121">
        <v>95</v>
      </c>
      <c r="H45" s="128">
        <v>322.416</v>
      </c>
      <c r="I45" s="128">
        <v>25524.600000000002</v>
      </c>
      <c r="J45" s="82">
        <f>(E45*F45)</f>
        <v>322.416</v>
      </c>
      <c r="K45" s="82">
        <f>E45*G45</f>
        <v>25524.600000000002</v>
      </c>
      <c r="L45" s="83">
        <f>SUM(J45,K45)</f>
        <v>25847.016000000003</v>
      </c>
      <c r="M45" s="84">
        <f t="shared" ref="M45:N48" si="23">J45-H45</f>
        <v>0</v>
      </c>
      <c r="N45" s="84">
        <f t="shared" si="23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79" t="s">
        <v>9</v>
      </c>
      <c r="E46" s="123">
        <v>230.06</v>
      </c>
      <c r="F46" s="121">
        <v>1.2</v>
      </c>
      <c r="G46" s="121">
        <v>95</v>
      </c>
      <c r="H46" s="128">
        <v>276.072</v>
      </c>
      <c r="I46" s="128">
        <v>21855.7</v>
      </c>
      <c r="J46" s="82">
        <f>(E46*F46)</f>
        <v>276.072</v>
      </c>
      <c r="K46" s="82">
        <f>E46*G46</f>
        <v>21855.7</v>
      </c>
      <c r="L46" s="83">
        <f>SUM(J46,K46)</f>
        <v>22131.772000000001</v>
      </c>
      <c r="M46" s="84">
        <f>J46-H46</f>
        <v>0</v>
      </c>
      <c r="N46" s="84">
        <f>K46-I46</f>
        <v>0</v>
      </c>
      <c r="O46" s="82"/>
      <c r="P46" s="82"/>
      <c r="Q46" s="84"/>
      <c r="R46" s="84"/>
      <c r="S46" s="84"/>
      <c r="T46" s="85"/>
    </row>
    <row r="47" spans="1:20" ht="12.75" customHeight="1" x14ac:dyDescent="0.2">
      <c r="A47" s="175"/>
      <c r="B47" s="178"/>
      <c r="C47" s="182"/>
      <c r="D47" s="79" t="s">
        <v>53</v>
      </c>
      <c r="E47" s="123">
        <v>186.34</v>
      </c>
      <c r="F47" s="121">
        <v>1.2</v>
      </c>
      <c r="G47" s="121">
        <v>95</v>
      </c>
      <c r="H47" s="128"/>
      <c r="I47" s="128"/>
      <c r="J47" s="82">
        <f t="shared" ref="J47:J60" si="24">(E47*F47)</f>
        <v>223.608</v>
      </c>
      <c r="K47" s="82">
        <f>E47*G47</f>
        <v>17702.3</v>
      </c>
      <c r="L47" s="83">
        <f>SUM(J47,K47)</f>
        <v>17925.907999999999</v>
      </c>
      <c r="M47" s="84">
        <f>J47-H47</f>
        <v>223.608</v>
      </c>
      <c r="N47" s="84">
        <f>K47-I47</f>
        <v>17702.3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54</v>
      </c>
      <c r="E48" s="123">
        <v>102.08</v>
      </c>
      <c r="F48" s="121">
        <v>1.2</v>
      </c>
      <c r="G48" s="121">
        <v>69</v>
      </c>
      <c r="H48" s="128"/>
      <c r="I48" s="128"/>
      <c r="J48" s="82">
        <f t="shared" si="24"/>
        <v>122.496</v>
      </c>
      <c r="K48" s="82">
        <f>E48*G48</f>
        <v>7043.5199999999995</v>
      </c>
      <c r="L48" s="83">
        <f>SUM(J48,K48)</f>
        <v>7166.0159999999996</v>
      </c>
      <c r="M48" s="84">
        <f t="shared" si="23"/>
        <v>122.496</v>
      </c>
      <c r="N48" s="84">
        <f t="shared" si="23"/>
        <v>7043.5199999999995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87" t="s">
        <v>44</v>
      </c>
      <c r="E49" s="89">
        <f>SUM(E45,E46,E47,E48)</f>
        <v>787.16000000000008</v>
      </c>
      <c r="F49" s="89"/>
      <c r="G49" s="89"/>
      <c r="H49" s="89">
        <f t="shared" ref="H49:S49" si="25">SUM(H45,H46,H47,H48)</f>
        <v>598.48800000000006</v>
      </c>
      <c r="I49" s="89">
        <f t="shared" si="25"/>
        <v>47380.3</v>
      </c>
      <c r="J49" s="89">
        <f t="shared" si="25"/>
        <v>944.59199999999998</v>
      </c>
      <c r="K49" s="89">
        <f t="shared" si="25"/>
        <v>72126.12000000001</v>
      </c>
      <c r="L49" s="89">
        <f t="shared" si="25"/>
        <v>73070.712</v>
      </c>
      <c r="M49" s="89">
        <f t="shared" si="25"/>
        <v>346.10399999999998</v>
      </c>
      <c r="N49" s="89">
        <f t="shared" si="25"/>
        <v>24745.82</v>
      </c>
      <c r="O49" s="89">
        <f t="shared" si="25"/>
        <v>0</v>
      </c>
      <c r="P49" s="89">
        <f t="shared" si="25"/>
        <v>0</v>
      </c>
      <c r="Q49" s="89">
        <f t="shared" si="25"/>
        <v>0</v>
      </c>
      <c r="R49" s="89">
        <f t="shared" si="25"/>
        <v>0</v>
      </c>
      <c r="S49" s="89">
        <f t="shared" si="25"/>
        <v>0</v>
      </c>
      <c r="T49" s="90"/>
    </row>
    <row r="50" spans="1:20" ht="12.75" customHeight="1" x14ac:dyDescent="0.2">
      <c r="A50" s="175"/>
      <c r="B50" s="178"/>
      <c r="C50" s="182"/>
      <c r="D50" s="79" t="s">
        <v>11</v>
      </c>
      <c r="E50" s="120">
        <v>299.02</v>
      </c>
      <c r="F50" s="121">
        <v>1.2</v>
      </c>
      <c r="G50" s="121">
        <v>69</v>
      </c>
      <c r="H50" s="122"/>
      <c r="I50" s="122"/>
      <c r="J50" s="82">
        <f t="shared" si="24"/>
        <v>358.82399999999996</v>
      </c>
      <c r="K50" s="133">
        <f t="shared" ref="K50:K52" si="26">E50*G50</f>
        <v>20632.379999999997</v>
      </c>
      <c r="L50" s="83">
        <f>SUM(J50,K50)</f>
        <v>20991.203999999998</v>
      </c>
      <c r="M50" s="84">
        <f t="shared" ref="M50:N52" si="27">J50-H50</f>
        <v>358.82399999999996</v>
      </c>
      <c r="N50" s="84">
        <f t="shared" si="27"/>
        <v>20632.379999999997</v>
      </c>
      <c r="O50" s="82"/>
      <c r="P50" s="82"/>
      <c r="Q50" s="84"/>
      <c r="R50" s="84"/>
      <c r="S50" s="84"/>
      <c r="T50" s="85"/>
    </row>
    <row r="51" spans="1:20" ht="12.75" customHeight="1" x14ac:dyDescent="0.2">
      <c r="A51" s="175"/>
      <c r="B51" s="178"/>
      <c r="C51" s="182"/>
      <c r="D51" s="79" t="s">
        <v>12</v>
      </c>
      <c r="E51" s="120">
        <v>265.42</v>
      </c>
      <c r="F51" s="121">
        <v>1.2</v>
      </c>
      <c r="G51" s="121">
        <v>69</v>
      </c>
      <c r="H51" s="122"/>
      <c r="I51" s="122"/>
      <c r="J51" s="82">
        <f t="shared" si="24"/>
        <v>318.50400000000002</v>
      </c>
      <c r="K51" s="133">
        <f t="shared" si="26"/>
        <v>18313.98</v>
      </c>
      <c r="L51" s="83">
        <f>SUM(J51,K51)</f>
        <v>18632.484</v>
      </c>
      <c r="M51" s="84">
        <f t="shared" si="27"/>
        <v>318.50400000000002</v>
      </c>
      <c r="N51" s="84">
        <f t="shared" si="27"/>
        <v>18313.98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8"/>
      <c r="C52" s="182"/>
      <c r="D52" s="79" t="s">
        <v>13</v>
      </c>
      <c r="E52" s="120">
        <v>294.36</v>
      </c>
      <c r="F52" s="121">
        <v>1.2</v>
      </c>
      <c r="G52" s="121">
        <v>69</v>
      </c>
      <c r="H52" s="122"/>
      <c r="I52" s="122"/>
      <c r="J52" s="82">
        <f t="shared" si="24"/>
        <v>353.23200000000003</v>
      </c>
      <c r="K52" s="133">
        <f t="shared" si="26"/>
        <v>20310.84</v>
      </c>
      <c r="L52" s="83">
        <f>SUM(J52,K52)</f>
        <v>20664.072</v>
      </c>
      <c r="M52" s="84">
        <f t="shared" si="27"/>
        <v>353.23200000000003</v>
      </c>
      <c r="N52" s="84">
        <f t="shared" si="27"/>
        <v>20310.84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8"/>
      <c r="C53" s="182"/>
      <c r="D53" s="87" t="s">
        <v>45</v>
      </c>
      <c r="E53" s="89">
        <f>SUM(E50,E51,E52)</f>
        <v>858.80000000000007</v>
      </c>
      <c r="F53" s="89"/>
      <c r="G53" s="89"/>
      <c r="H53" s="124">
        <f>SUM(H50:H52)</f>
        <v>0</v>
      </c>
      <c r="I53" s="124">
        <f>SUM(I50:I52)</f>
        <v>0</v>
      </c>
      <c r="J53" s="89">
        <f t="shared" ref="J53:S53" si="28">SUM(J50,J51,J52)</f>
        <v>1030.56</v>
      </c>
      <c r="K53" s="89">
        <f t="shared" si="28"/>
        <v>59257.2</v>
      </c>
      <c r="L53" s="89">
        <f t="shared" si="28"/>
        <v>60287.759999999995</v>
      </c>
      <c r="M53" s="89">
        <f t="shared" si="28"/>
        <v>1030.56</v>
      </c>
      <c r="N53" s="89">
        <f t="shared" si="28"/>
        <v>59257.2</v>
      </c>
      <c r="O53" s="89">
        <f t="shared" si="28"/>
        <v>0</v>
      </c>
      <c r="P53" s="89">
        <f t="shared" si="28"/>
        <v>0</v>
      </c>
      <c r="Q53" s="89">
        <f t="shared" si="28"/>
        <v>0</v>
      </c>
      <c r="R53" s="89">
        <f t="shared" si="28"/>
        <v>0</v>
      </c>
      <c r="S53" s="89">
        <f t="shared" si="28"/>
        <v>0</v>
      </c>
      <c r="T53" s="90"/>
    </row>
    <row r="54" spans="1:20" ht="12.75" customHeight="1" x14ac:dyDescent="0.2">
      <c r="A54" s="175"/>
      <c r="B54" s="179"/>
      <c r="C54" s="182"/>
      <c r="D54" s="79" t="s">
        <v>14</v>
      </c>
      <c r="E54" s="120">
        <v>323.62</v>
      </c>
      <c r="F54" s="121">
        <v>1.2</v>
      </c>
      <c r="G54" s="121">
        <v>69</v>
      </c>
      <c r="H54" s="122"/>
      <c r="I54" s="122"/>
      <c r="J54" s="82">
        <f t="shared" si="24"/>
        <v>388.34399999999999</v>
      </c>
      <c r="K54" s="133">
        <f t="shared" ref="K54:K56" si="29">E54*G54</f>
        <v>22329.78</v>
      </c>
      <c r="L54" s="83">
        <f>SUM(J54,K54)</f>
        <v>22718.124</v>
      </c>
      <c r="M54" s="84">
        <f t="shared" ref="M54:N56" si="30">J54-H54</f>
        <v>388.34399999999999</v>
      </c>
      <c r="N54" s="84">
        <f t="shared" si="30"/>
        <v>22329.78</v>
      </c>
      <c r="O54" s="82"/>
      <c r="P54" s="82"/>
      <c r="Q54" s="84"/>
      <c r="R54" s="84"/>
      <c r="S54" s="84"/>
      <c r="T54" s="85"/>
    </row>
    <row r="55" spans="1:20" ht="12.75" customHeight="1" x14ac:dyDescent="0.2">
      <c r="A55" s="175"/>
      <c r="B55" s="179"/>
      <c r="C55" s="182"/>
      <c r="D55" s="79" t="s">
        <v>15</v>
      </c>
      <c r="E55" s="123">
        <v>239.36</v>
      </c>
      <c r="F55" s="121">
        <v>1.2</v>
      </c>
      <c r="G55" s="121">
        <v>69</v>
      </c>
      <c r="H55" s="122"/>
      <c r="I55" s="122"/>
      <c r="J55" s="82">
        <f t="shared" si="24"/>
        <v>287.23200000000003</v>
      </c>
      <c r="K55" s="133">
        <f t="shared" si="29"/>
        <v>16515.84</v>
      </c>
      <c r="L55" s="83">
        <f>SUM(J55,K55)</f>
        <v>16803.072</v>
      </c>
      <c r="M55" s="84">
        <f t="shared" si="30"/>
        <v>287.23200000000003</v>
      </c>
      <c r="N55" s="84">
        <f t="shared" si="30"/>
        <v>16515.84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16</v>
      </c>
      <c r="E56" s="123">
        <v>300.32</v>
      </c>
      <c r="F56" s="121">
        <v>1.2</v>
      </c>
      <c r="G56" s="121">
        <v>69</v>
      </c>
      <c r="H56" s="122"/>
      <c r="I56" s="122"/>
      <c r="J56" s="82">
        <f t="shared" si="24"/>
        <v>360.38399999999996</v>
      </c>
      <c r="K56" s="133">
        <f t="shared" si="29"/>
        <v>20722.079999999998</v>
      </c>
      <c r="L56" s="83">
        <f>SUM(J56,K56)</f>
        <v>21082.463999999996</v>
      </c>
      <c r="M56" s="84">
        <f t="shared" si="30"/>
        <v>360.38399999999996</v>
      </c>
      <c r="N56" s="84">
        <f t="shared" si="30"/>
        <v>20722.079999999998</v>
      </c>
      <c r="O56" s="82"/>
      <c r="P56" s="82"/>
      <c r="Q56" s="84"/>
      <c r="R56" s="84"/>
      <c r="S56" s="84"/>
      <c r="T56" s="85"/>
    </row>
    <row r="57" spans="1:20" ht="12.75" customHeight="1" x14ac:dyDescent="0.2">
      <c r="A57" s="175"/>
      <c r="B57" s="179"/>
      <c r="C57" s="182"/>
      <c r="D57" s="87" t="s">
        <v>46</v>
      </c>
      <c r="E57" s="89">
        <f>SUM(E54,E55,E56)</f>
        <v>863.3</v>
      </c>
      <c r="F57" s="89"/>
      <c r="G57" s="89"/>
      <c r="H57" s="124">
        <f>SUM(H54:H56)</f>
        <v>0</v>
      </c>
      <c r="I57" s="124">
        <f>SUM(I54:I56)</f>
        <v>0</v>
      </c>
      <c r="J57" s="89">
        <f t="shared" ref="J57:S57" si="31">SUM(J54,J55,J56)</f>
        <v>1035.96</v>
      </c>
      <c r="K57" s="89">
        <f t="shared" si="31"/>
        <v>59567.7</v>
      </c>
      <c r="L57" s="89">
        <f t="shared" si="31"/>
        <v>60603.659999999989</v>
      </c>
      <c r="M57" s="89">
        <f t="shared" si="31"/>
        <v>1035.96</v>
      </c>
      <c r="N57" s="89">
        <f t="shared" si="31"/>
        <v>59567.7</v>
      </c>
      <c r="O57" s="89">
        <f t="shared" si="31"/>
        <v>0</v>
      </c>
      <c r="P57" s="89">
        <f t="shared" si="31"/>
        <v>0</v>
      </c>
      <c r="Q57" s="89">
        <f t="shared" si="31"/>
        <v>0</v>
      </c>
      <c r="R57" s="89">
        <f t="shared" si="31"/>
        <v>0</v>
      </c>
      <c r="S57" s="89">
        <f t="shared" si="31"/>
        <v>0</v>
      </c>
      <c r="T57" s="90"/>
    </row>
    <row r="58" spans="1:20" ht="12.75" customHeight="1" x14ac:dyDescent="0.2">
      <c r="A58" s="175"/>
      <c r="B58" s="179"/>
      <c r="C58" s="182"/>
      <c r="D58" s="79" t="s">
        <v>17</v>
      </c>
      <c r="E58" s="120">
        <v>284.10000000000002</v>
      </c>
      <c r="F58" s="121">
        <v>1.2</v>
      </c>
      <c r="G58" s="121">
        <v>69</v>
      </c>
      <c r="H58" s="122"/>
      <c r="I58" s="122"/>
      <c r="J58" s="82">
        <f t="shared" si="24"/>
        <v>340.92</v>
      </c>
      <c r="K58" s="133">
        <f t="shared" ref="K58:K60" si="32">E58*G58</f>
        <v>19602.900000000001</v>
      </c>
      <c r="L58" s="83">
        <f>SUM(J58,K58)</f>
        <v>19943.82</v>
      </c>
      <c r="M58" s="84">
        <f t="shared" ref="M58:N60" si="33">J58-H58</f>
        <v>340.92</v>
      </c>
      <c r="N58" s="84">
        <f t="shared" si="33"/>
        <v>19602.900000000001</v>
      </c>
      <c r="O58" s="82"/>
      <c r="P58" s="82"/>
      <c r="Q58" s="84"/>
      <c r="R58" s="84"/>
      <c r="S58" s="84"/>
      <c r="T58" s="85"/>
    </row>
    <row r="59" spans="1:20" ht="12.75" customHeight="1" x14ac:dyDescent="0.2">
      <c r="A59" s="175"/>
      <c r="B59" s="179"/>
      <c r="C59" s="182"/>
      <c r="D59" s="79" t="s">
        <v>18</v>
      </c>
      <c r="E59" s="120">
        <v>274.10000000000002</v>
      </c>
      <c r="F59" s="121">
        <v>1.2</v>
      </c>
      <c r="G59" s="121">
        <v>69</v>
      </c>
      <c r="H59" s="122"/>
      <c r="I59" s="122"/>
      <c r="J59" s="82">
        <f t="shared" si="24"/>
        <v>328.92</v>
      </c>
      <c r="K59" s="133">
        <f t="shared" si="32"/>
        <v>18912.900000000001</v>
      </c>
      <c r="L59" s="83">
        <f>SUM(J59,K59)</f>
        <v>19241.82</v>
      </c>
      <c r="M59" s="84">
        <f t="shared" si="33"/>
        <v>328.92</v>
      </c>
      <c r="N59" s="84">
        <f t="shared" si="33"/>
        <v>18912.900000000001</v>
      </c>
      <c r="O59" s="82"/>
      <c r="P59" s="82"/>
      <c r="Q59" s="84"/>
      <c r="R59" s="84"/>
      <c r="S59" s="84"/>
      <c r="T59" s="85"/>
    </row>
    <row r="60" spans="1:20" ht="13.5" customHeight="1" x14ac:dyDescent="0.2">
      <c r="A60" s="176"/>
      <c r="B60" s="180"/>
      <c r="C60" s="183"/>
      <c r="D60" s="79" t="s">
        <v>19</v>
      </c>
      <c r="E60" s="123">
        <v>289.27999999999997</v>
      </c>
      <c r="F60" s="121">
        <v>1.2</v>
      </c>
      <c r="G60" s="121">
        <v>69</v>
      </c>
      <c r="H60" s="122"/>
      <c r="I60" s="122"/>
      <c r="J60" s="82">
        <f t="shared" si="24"/>
        <v>347.13599999999997</v>
      </c>
      <c r="K60" s="133">
        <f t="shared" si="32"/>
        <v>19960.32</v>
      </c>
      <c r="L60" s="83">
        <f>SUM(J60,K60)</f>
        <v>20307.455999999998</v>
      </c>
      <c r="M60" s="84">
        <f t="shared" si="33"/>
        <v>347.13599999999997</v>
      </c>
      <c r="N60" s="84">
        <f t="shared" si="33"/>
        <v>19960.32</v>
      </c>
      <c r="O60" s="82"/>
      <c r="P60" s="82"/>
      <c r="Q60" s="84"/>
      <c r="R60" s="84"/>
      <c r="S60" s="84"/>
      <c r="T60" s="85"/>
    </row>
    <row r="61" spans="1:20" ht="24" x14ac:dyDescent="0.2">
      <c r="A61" s="91"/>
      <c r="B61" s="91"/>
      <c r="C61" s="91"/>
      <c r="D61" s="87" t="s">
        <v>47</v>
      </c>
      <c r="E61" s="89">
        <f>SUM(E58,E59,E60)</f>
        <v>847.48</v>
      </c>
      <c r="F61" s="89"/>
      <c r="G61" s="89"/>
      <c r="H61" s="124">
        <f>SUM(H58:H60)</f>
        <v>0</v>
      </c>
      <c r="I61" s="124">
        <f>SUM(I58:I60)</f>
        <v>0</v>
      </c>
      <c r="J61" s="89">
        <f t="shared" ref="J61:S61" si="34">SUM(J58,J59,J60)</f>
        <v>1016.976</v>
      </c>
      <c r="K61" s="89">
        <f t="shared" si="34"/>
        <v>58476.12</v>
      </c>
      <c r="L61" s="89">
        <f t="shared" si="34"/>
        <v>59493.095999999998</v>
      </c>
      <c r="M61" s="89">
        <f t="shared" si="34"/>
        <v>1016.976</v>
      </c>
      <c r="N61" s="89">
        <f t="shared" si="34"/>
        <v>58476.12</v>
      </c>
      <c r="O61" s="89">
        <f t="shared" si="34"/>
        <v>0</v>
      </c>
      <c r="P61" s="89">
        <f t="shared" si="34"/>
        <v>0</v>
      </c>
      <c r="Q61" s="89">
        <f t="shared" si="34"/>
        <v>0</v>
      </c>
      <c r="R61" s="89">
        <f t="shared" si="34"/>
        <v>0</v>
      </c>
      <c r="S61" s="89">
        <f t="shared" si="34"/>
        <v>0</v>
      </c>
      <c r="T61" s="90"/>
    </row>
    <row r="62" spans="1:20" s="98" customFormat="1" ht="24" x14ac:dyDescent="0.2">
      <c r="A62" s="112"/>
      <c r="B62" s="112"/>
      <c r="C62" s="113"/>
      <c r="D62" s="114" t="s">
        <v>50</v>
      </c>
      <c r="E62" s="116">
        <f>SUM(E49+E53+E57+E61)</f>
        <v>3356.7400000000002</v>
      </c>
      <c r="F62" s="116"/>
      <c r="G62" s="116"/>
      <c r="H62" s="116">
        <f>SUM(H49+H53+H57+H61)</f>
        <v>598.48800000000006</v>
      </c>
      <c r="I62" s="116">
        <f>SUM(I49+I53+I57+I61)</f>
        <v>47380.3</v>
      </c>
      <c r="J62" s="116">
        <f>SUM(J49+J53+J57+J61)</f>
        <v>4028.0880000000002</v>
      </c>
      <c r="K62" s="116">
        <f t="shared" ref="K62:S62" si="35">SUM(K49+K53+K57+K61)</f>
        <v>249427.14</v>
      </c>
      <c r="L62" s="116">
        <f t="shared" si="35"/>
        <v>253455.22799999997</v>
      </c>
      <c r="M62" s="116">
        <f t="shared" si="35"/>
        <v>3429.6</v>
      </c>
      <c r="N62" s="116">
        <f t="shared" si="35"/>
        <v>202046.83999999997</v>
      </c>
      <c r="O62" s="116">
        <f t="shared" si="35"/>
        <v>0</v>
      </c>
      <c r="P62" s="116">
        <f t="shared" si="35"/>
        <v>0</v>
      </c>
      <c r="Q62" s="116">
        <f t="shared" si="35"/>
        <v>0</v>
      </c>
      <c r="R62" s="116">
        <f t="shared" si="35"/>
        <v>0</v>
      </c>
      <c r="S62" s="116">
        <f t="shared" si="35"/>
        <v>0</v>
      </c>
      <c r="T62" s="117"/>
    </row>
    <row r="63" spans="1:20" s="98" customFormat="1" ht="36" x14ac:dyDescent="0.2">
      <c r="A63" s="92"/>
      <c r="B63" s="92"/>
      <c r="C63" s="93"/>
      <c r="D63" s="94" t="s">
        <v>51</v>
      </c>
      <c r="E63" s="96">
        <f>E62+'2019'!E60</f>
        <v>32369.82</v>
      </c>
      <c r="F63" s="96"/>
      <c r="G63" s="96"/>
      <c r="H63" s="96">
        <f>H62+'2019'!H60</f>
        <v>35414.184000000001</v>
      </c>
      <c r="I63" s="96">
        <f>I62+'2019'!I60</f>
        <v>900809.72</v>
      </c>
      <c r="J63" s="96">
        <f>J62+'2019'!J60</f>
        <v>38843.784000000007</v>
      </c>
      <c r="K63" s="96">
        <f>K62+'2019'!K60</f>
        <v>1102856.56</v>
      </c>
      <c r="L63" s="96">
        <f>L62+'2019'!L60</f>
        <v>1141700.344</v>
      </c>
      <c r="M63" s="96">
        <f>M62+'2019'!M60</f>
        <v>3429.6</v>
      </c>
      <c r="N63" s="96">
        <f>N62+'2019'!N60</f>
        <v>202046.83999999997</v>
      </c>
      <c r="O63" s="96">
        <f>O62+'2019'!O60</f>
        <v>0</v>
      </c>
      <c r="P63" s="96">
        <f>P62+'2019'!P60</f>
        <v>0</v>
      </c>
      <c r="Q63" s="96">
        <f>Q62+'2019'!Q60</f>
        <v>0</v>
      </c>
      <c r="R63" s="96">
        <f>R62+'2019'!R60</f>
        <v>0</v>
      </c>
      <c r="S63" s="96">
        <f>S62+'2019'!S60</f>
        <v>0</v>
      </c>
      <c r="T63" s="97"/>
    </row>
    <row r="64" spans="1:20" ht="12.75" customHeight="1" x14ac:dyDescent="0.2">
      <c r="A64" s="193">
        <v>4</v>
      </c>
      <c r="B64" s="177" t="s">
        <v>27</v>
      </c>
      <c r="C64" s="184" t="s">
        <v>25</v>
      </c>
      <c r="D64" s="79" t="s">
        <v>8</v>
      </c>
      <c r="E64" s="123">
        <v>213.6</v>
      </c>
      <c r="F64" s="121">
        <v>1.2</v>
      </c>
      <c r="G64" s="121">
        <v>95</v>
      </c>
      <c r="H64" s="122">
        <v>256.32</v>
      </c>
      <c r="I64" s="122">
        <v>20292</v>
      </c>
      <c r="J64" s="82">
        <f>(E64*F64)</f>
        <v>256.32</v>
      </c>
      <c r="K64" s="82">
        <f>E64*G64</f>
        <v>20292</v>
      </c>
      <c r="L64" s="83">
        <f>SUM(J64,K64)</f>
        <v>20548.32</v>
      </c>
      <c r="M64" s="84">
        <f t="shared" ref="M64:N67" si="36">J64-H64</f>
        <v>0</v>
      </c>
      <c r="N64" s="84">
        <f t="shared" si="36"/>
        <v>0</v>
      </c>
      <c r="O64" s="82"/>
      <c r="P64" s="82"/>
      <c r="Q64" s="84"/>
      <c r="R64" s="84"/>
      <c r="S64" s="84"/>
      <c r="T64" s="85"/>
    </row>
    <row r="65" spans="1:20" ht="12.75" customHeight="1" x14ac:dyDescent="0.2">
      <c r="A65" s="194"/>
      <c r="B65" s="178"/>
      <c r="C65" s="185"/>
      <c r="D65" s="79" t="s">
        <v>9</v>
      </c>
      <c r="E65" s="123">
        <v>214.54</v>
      </c>
      <c r="F65" s="121">
        <v>1.2</v>
      </c>
      <c r="G65" s="121">
        <v>95</v>
      </c>
      <c r="H65" s="122">
        <v>257.45</v>
      </c>
      <c r="I65" s="122">
        <v>20381.3</v>
      </c>
      <c r="J65" s="82">
        <f>(E65*F65)</f>
        <v>257.44799999999998</v>
      </c>
      <c r="K65" s="82">
        <f>E65*G65</f>
        <v>20381.3</v>
      </c>
      <c r="L65" s="83">
        <f>SUM(J65,K65)</f>
        <v>20638.748</v>
      </c>
      <c r="M65" s="84">
        <f t="shared" si="36"/>
        <v>-2.0000000000095497E-3</v>
      </c>
      <c r="N65" s="84">
        <f t="shared" si="36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53</v>
      </c>
      <c r="E66" s="123">
        <v>169.98</v>
      </c>
      <c r="F66" s="121">
        <v>1.2</v>
      </c>
      <c r="G66" s="121">
        <v>95</v>
      </c>
      <c r="H66" s="140"/>
      <c r="I66" s="140"/>
      <c r="J66" s="82">
        <f t="shared" ref="J66:J79" si="37">(E66*F66)</f>
        <v>203.97599999999997</v>
      </c>
      <c r="K66" s="82">
        <f t="shared" ref="K66:K67" si="38">E66*G66</f>
        <v>16148.099999999999</v>
      </c>
      <c r="L66" s="83">
        <f>SUM(J66,K66)</f>
        <v>16352.075999999999</v>
      </c>
      <c r="M66" s="84">
        <f>J66-H66</f>
        <v>203.97599999999997</v>
      </c>
      <c r="N66" s="84">
        <f>K66-I66</f>
        <v>16148.099999999999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54</v>
      </c>
      <c r="E67" s="123">
        <v>95.54</v>
      </c>
      <c r="F67" s="121">
        <v>1.2</v>
      </c>
      <c r="G67" s="121">
        <v>69</v>
      </c>
      <c r="H67" s="140"/>
      <c r="I67" s="140"/>
      <c r="J67" s="82">
        <f t="shared" si="37"/>
        <v>114.64800000000001</v>
      </c>
      <c r="K67" s="82">
        <f t="shared" si="38"/>
        <v>6592.26</v>
      </c>
      <c r="L67" s="83">
        <f>SUM(J67,K67)</f>
        <v>6706.9080000000004</v>
      </c>
      <c r="M67" s="84">
        <f t="shared" si="36"/>
        <v>114.64800000000001</v>
      </c>
      <c r="N67" s="84">
        <f t="shared" si="36"/>
        <v>6592.26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44</v>
      </c>
      <c r="E68" s="89">
        <f>SUM(E64,E65,E66,E67)</f>
        <v>693.66</v>
      </c>
      <c r="F68" s="89"/>
      <c r="G68" s="89"/>
      <c r="H68" s="89">
        <f t="shared" ref="H68:S68" si="39">SUM(H64,H65,H66,H67)</f>
        <v>513.77</v>
      </c>
      <c r="I68" s="89">
        <f t="shared" si="39"/>
        <v>40673.300000000003</v>
      </c>
      <c r="J68" s="89">
        <f t="shared" si="39"/>
        <v>832.39200000000005</v>
      </c>
      <c r="K68" s="89">
        <f t="shared" si="39"/>
        <v>63413.66</v>
      </c>
      <c r="L68" s="89">
        <f t="shared" si="39"/>
        <v>64246.052000000003</v>
      </c>
      <c r="M68" s="89">
        <f t="shared" si="39"/>
        <v>318.62199999999996</v>
      </c>
      <c r="N68" s="89">
        <f t="shared" si="39"/>
        <v>22740.36</v>
      </c>
      <c r="O68" s="89">
        <f t="shared" si="39"/>
        <v>0</v>
      </c>
      <c r="P68" s="89">
        <f t="shared" si="39"/>
        <v>0</v>
      </c>
      <c r="Q68" s="89">
        <f t="shared" si="39"/>
        <v>0</v>
      </c>
      <c r="R68" s="89">
        <f t="shared" si="39"/>
        <v>0</v>
      </c>
      <c r="S68" s="89">
        <f t="shared" si="39"/>
        <v>0</v>
      </c>
      <c r="T68" s="90"/>
    </row>
    <row r="69" spans="1:20" ht="12.75" customHeight="1" x14ac:dyDescent="0.2">
      <c r="A69" s="194"/>
      <c r="B69" s="178"/>
      <c r="C69" s="185"/>
      <c r="D69" s="79" t="s">
        <v>11</v>
      </c>
      <c r="E69" s="120">
        <v>272.74</v>
      </c>
      <c r="F69" s="121">
        <v>1.2</v>
      </c>
      <c r="G69" s="121">
        <v>69</v>
      </c>
      <c r="H69" s="140"/>
      <c r="I69" s="140"/>
      <c r="J69" s="82">
        <f t="shared" si="37"/>
        <v>327.28800000000001</v>
      </c>
      <c r="K69" s="82">
        <f>E69*G69</f>
        <v>18819.060000000001</v>
      </c>
      <c r="L69" s="83">
        <f>SUM(J69,K69)</f>
        <v>19146.348000000002</v>
      </c>
      <c r="M69" s="84">
        <f t="shared" ref="M69:N71" si="40">J69-H69</f>
        <v>327.28800000000001</v>
      </c>
      <c r="N69" s="84">
        <f t="shared" si="40"/>
        <v>18819.060000000001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8"/>
      <c r="C70" s="185"/>
      <c r="D70" s="79" t="s">
        <v>12</v>
      </c>
      <c r="E70" s="120">
        <v>282.08</v>
      </c>
      <c r="F70" s="121">
        <v>1.2</v>
      </c>
      <c r="G70" s="121">
        <v>69</v>
      </c>
      <c r="H70" s="140"/>
      <c r="I70" s="140"/>
      <c r="J70" s="82">
        <f t="shared" si="37"/>
        <v>338.49599999999998</v>
      </c>
      <c r="K70" s="82">
        <f t="shared" ref="K70:K71" si="41">E70*G70</f>
        <v>19463.52</v>
      </c>
      <c r="L70" s="83">
        <f>SUM(J70,K70)</f>
        <v>19802.016</v>
      </c>
      <c r="M70" s="84">
        <f t="shared" si="40"/>
        <v>338.49599999999998</v>
      </c>
      <c r="N70" s="84">
        <f t="shared" si="40"/>
        <v>19463.52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8"/>
      <c r="C71" s="185"/>
      <c r="D71" s="79" t="s">
        <v>13</v>
      </c>
      <c r="E71" s="120">
        <v>250.46</v>
      </c>
      <c r="F71" s="121">
        <v>1.2</v>
      </c>
      <c r="G71" s="121">
        <v>69</v>
      </c>
      <c r="H71" s="140"/>
      <c r="I71" s="140"/>
      <c r="J71" s="82">
        <f t="shared" si="37"/>
        <v>300.55200000000002</v>
      </c>
      <c r="K71" s="82">
        <f t="shared" si="41"/>
        <v>17281.740000000002</v>
      </c>
      <c r="L71" s="83">
        <f>SUM(J71,K71)</f>
        <v>17582.292000000001</v>
      </c>
      <c r="M71" s="84">
        <f t="shared" si="40"/>
        <v>300.55200000000002</v>
      </c>
      <c r="N71" s="84">
        <f t="shared" si="40"/>
        <v>17281.740000000002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8"/>
      <c r="C72" s="185"/>
      <c r="D72" s="87" t="s">
        <v>45</v>
      </c>
      <c r="E72" s="89">
        <f>SUM(E69,E70,E71)</f>
        <v>805.28</v>
      </c>
      <c r="F72" s="89"/>
      <c r="G72" s="89"/>
      <c r="H72" s="124">
        <f>SUM(H69:H71)</f>
        <v>0</v>
      </c>
      <c r="I72" s="124">
        <f>SUM(I69:I71)</f>
        <v>0</v>
      </c>
      <c r="J72" s="89">
        <f t="shared" ref="J72:S72" si="42">SUM(J69,J70,J71)</f>
        <v>966.33600000000001</v>
      </c>
      <c r="K72" s="89">
        <f t="shared" si="42"/>
        <v>55564.320000000007</v>
      </c>
      <c r="L72" s="89">
        <f t="shared" si="42"/>
        <v>56530.656000000003</v>
      </c>
      <c r="M72" s="89">
        <f t="shared" si="42"/>
        <v>966.33600000000001</v>
      </c>
      <c r="N72" s="89">
        <f t="shared" si="42"/>
        <v>55564.320000000007</v>
      </c>
      <c r="O72" s="89">
        <f t="shared" si="42"/>
        <v>0</v>
      </c>
      <c r="P72" s="89">
        <f t="shared" si="42"/>
        <v>0</v>
      </c>
      <c r="Q72" s="89">
        <f t="shared" si="42"/>
        <v>0</v>
      </c>
      <c r="R72" s="89">
        <f t="shared" si="42"/>
        <v>0</v>
      </c>
      <c r="S72" s="89">
        <f t="shared" si="42"/>
        <v>0</v>
      </c>
      <c r="T72" s="90"/>
    </row>
    <row r="73" spans="1:20" ht="12.75" customHeight="1" x14ac:dyDescent="0.2">
      <c r="A73" s="194"/>
      <c r="B73" s="179"/>
      <c r="C73" s="185"/>
      <c r="D73" s="79" t="s">
        <v>14</v>
      </c>
      <c r="E73" s="120">
        <v>300.02</v>
      </c>
      <c r="F73" s="121">
        <v>1.2</v>
      </c>
      <c r="G73" s="121">
        <v>69</v>
      </c>
      <c r="H73" s="140"/>
      <c r="I73" s="140"/>
      <c r="J73" s="82">
        <f t="shared" si="37"/>
        <v>360.02399999999994</v>
      </c>
      <c r="K73" s="82">
        <f>E73*G73</f>
        <v>20701.379999999997</v>
      </c>
      <c r="L73" s="83">
        <f>SUM(J73,K73)</f>
        <v>21061.403999999999</v>
      </c>
      <c r="M73" s="84">
        <f t="shared" ref="M73:N75" si="43">J73-H73</f>
        <v>360.02399999999994</v>
      </c>
      <c r="N73" s="84">
        <f t="shared" si="43"/>
        <v>20701.379999999997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15</v>
      </c>
      <c r="E74" s="120">
        <v>255.42</v>
      </c>
      <c r="F74" s="121">
        <v>1.2</v>
      </c>
      <c r="G74" s="121">
        <v>69</v>
      </c>
      <c r="H74" s="140"/>
      <c r="I74" s="140"/>
      <c r="J74" s="82">
        <f t="shared" si="37"/>
        <v>306.50399999999996</v>
      </c>
      <c r="K74" s="82">
        <f t="shared" ref="K74:K75" si="44">E74*G74</f>
        <v>17623.98</v>
      </c>
      <c r="L74" s="83">
        <f>SUM(J74,K74)</f>
        <v>17930.484</v>
      </c>
      <c r="M74" s="84">
        <f t="shared" si="43"/>
        <v>306.50399999999996</v>
      </c>
      <c r="N74" s="84">
        <f t="shared" si="43"/>
        <v>17623.98</v>
      </c>
      <c r="O74" s="82"/>
      <c r="P74" s="82"/>
      <c r="Q74" s="84"/>
      <c r="R74" s="84"/>
      <c r="S74" s="84"/>
      <c r="T74" s="85"/>
    </row>
    <row r="75" spans="1:20" ht="12.75" customHeight="1" x14ac:dyDescent="0.2">
      <c r="A75" s="194"/>
      <c r="B75" s="179"/>
      <c r="C75" s="185"/>
      <c r="D75" s="79" t="s">
        <v>16</v>
      </c>
      <c r="E75" s="123">
        <v>248.3</v>
      </c>
      <c r="F75" s="121">
        <v>1.2</v>
      </c>
      <c r="G75" s="121">
        <v>69</v>
      </c>
      <c r="H75" s="140"/>
      <c r="I75" s="140"/>
      <c r="J75" s="82">
        <f t="shared" si="37"/>
        <v>297.95999999999998</v>
      </c>
      <c r="K75" s="82">
        <f t="shared" si="44"/>
        <v>17132.7</v>
      </c>
      <c r="L75" s="83">
        <f>SUM(J75,K75)</f>
        <v>17430.66</v>
      </c>
      <c r="M75" s="84">
        <f t="shared" si="43"/>
        <v>297.95999999999998</v>
      </c>
      <c r="N75" s="84">
        <f t="shared" si="43"/>
        <v>17132.7</v>
      </c>
      <c r="O75" s="82"/>
      <c r="P75" s="82"/>
      <c r="Q75" s="84"/>
      <c r="R75" s="84"/>
      <c r="S75" s="84"/>
      <c r="T75" s="85"/>
    </row>
    <row r="76" spans="1:20" ht="12.75" customHeight="1" x14ac:dyDescent="0.2">
      <c r="A76" s="194"/>
      <c r="B76" s="179"/>
      <c r="C76" s="185"/>
      <c r="D76" s="87" t="s">
        <v>46</v>
      </c>
      <c r="E76" s="89">
        <f>SUM(E73,E74,E75)</f>
        <v>803.74</v>
      </c>
      <c r="F76" s="89"/>
      <c r="G76" s="89"/>
      <c r="H76" s="124">
        <f>SUM(H73:H75)</f>
        <v>0</v>
      </c>
      <c r="I76" s="124">
        <f>SUM(I73:I75)</f>
        <v>0</v>
      </c>
      <c r="J76" s="89">
        <f t="shared" ref="J76:S76" si="45">SUM(J73,J74,J75)</f>
        <v>964.48799999999983</v>
      </c>
      <c r="K76" s="89">
        <f t="shared" si="45"/>
        <v>55458.06</v>
      </c>
      <c r="L76" s="89">
        <f t="shared" si="45"/>
        <v>56422.547999999995</v>
      </c>
      <c r="M76" s="89">
        <f t="shared" si="45"/>
        <v>964.48799999999983</v>
      </c>
      <c r="N76" s="89">
        <f t="shared" si="45"/>
        <v>55458.06</v>
      </c>
      <c r="O76" s="89">
        <f t="shared" si="45"/>
        <v>0</v>
      </c>
      <c r="P76" s="89">
        <f t="shared" si="45"/>
        <v>0</v>
      </c>
      <c r="Q76" s="89">
        <f t="shared" si="45"/>
        <v>0</v>
      </c>
      <c r="R76" s="89">
        <f t="shared" si="45"/>
        <v>0</v>
      </c>
      <c r="S76" s="89">
        <f t="shared" si="45"/>
        <v>0</v>
      </c>
      <c r="T76" s="90"/>
    </row>
    <row r="77" spans="1:20" ht="12.75" customHeight="1" x14ac:dyDescent="0.2">
      <c r="A77" s="194"/>
      <c r="B77" s="179"/>
      <c r="C77" s="185"/>
      <c r="D77" s="79" t="s">
        <v>17</v>
      </c>
      <c r="E77" s="120">
        <v>250.84</v>
      </c>
      <c r="F77" s="121">
        <v>1.2</v>
      </c>
      <c r="G77" s="121">
        <v>69</v>
      </c>
      <c r="H77" s="140"/>
      <c r="I77" s="140"/>
      <c r="J77" s="82">
        <f t="shared" si="37"/>
        <v>301.00799999999998</v>
      </c>
      <c r="K77" s="82">
        <f>E77*G77</f>
        <v>17307.96</v>
      </c>
      <c r="L77" s="83">
        <f>SUM(J77,K77)</f>
        <v>17608.968000000001</v>
      </c>
      <c r="M77" s="84">
        <f t="shared" ref="M77:N79" si="46">J77-H77</f>
        <v>301.00799999999998</v>
      </c>
      <c r="N77" s="84">
        <f t="shared" si="46"/>
        <v>17307.96</v>
      </c>
      <c r="O77" s="82"/>
      <c r="P77" s="82"/>
      <c r="Q77" s="84"/>
      <c r="R77" s="84"/>
      <c r="S77" s="84"/>
      <c r="T77" s="85"/>
    </row>
    <row r="78" spans="1:20" ht="12.75" customHeight="1" x14ac:dyDescent="0.2">
      <c r="A78" s="194"/>
      <c r="B78" s="179"/>
      <c r="C78" s="185"/>
      <c r="D78" s="79" t="s">
        <v>18</v>
      </c>
      <c r="E78" s="120">
        <v>250.94</v>
      </c>
      <c r="F78" s="121">
        <v>1.2</v>
      </c>
      <c r="G78" s="121">
        <v>69</v>
      </c>
      <c r="H78" s="122"/>
      <c r="I78" s="122"/>
      <c r="J78" s="82">
        <f t="shared" si="37"/>
        <v>301.12799999999999</v>
      </c>
      <c r="K78" s="82">
        <f t="shared" ref="K78:K79" si="47">E78*G78</f>
        <v>17314.86</v>
      </c>
      <c r="L78" s="83">
        <f>SUM(J78,K78)</f>
        <v>17615.988000000001</v>
      </c>
      <c r="M78" s="84">
        <f t="shared" si="46"/>
        <v>301.12799999999999</v>
      </c>
      <c r="N78" s="84">
        <f t="shared" si="46"/>
        <v>17314.86</v>
      </c>
      <c r="O78" s="82"/>
      <c r="P78" s="82"/>
      <c r="Q78" s="84"/>
      <c r="R78" s="84"/>
      <c r="S78" s="84"/>
      <c r="T78" s="85"/>
    </row>
    <row r="79" spans="1:20" ht="13.5" customHeight="1" x14ac:dyDescent="0.2">
      <c r="A79" s="195"/>
      <c r="B79" s="180"/>
      <c r="C79" s="186"/>
      <c r="D79" s="79" t="s">
        <v>19</v>
      </c>
      <c r="E79" s="123">
        <v>262.66000000000003</v>
      </c>
      <c r="F79" s="121">
        <v>1.2</v>
      </c>
      <c r="G79" s="121">
        <v>69</v>
      </c>
      <c r="H79" s="122"/>
      <c r="I79" s="122"/>
      <c r="J79" s="82">
        <f t="shared" si="37"/>
        <v>315.19200000000001</v>
      </c>
      <c r="K79" s="82">
        <f t="shared" si="47"/>
        <v>18123.54</v>
      </c>
      <c r="L79" s="83">
        <f>SUM(J79,K79)</f>
        <v>18438.732</v>
      </c>
      <c r="M79" s="84">
        <f t="shared" si="46"/>
        <v>315.19200000000001</v>
      </c>
      <c r="N79" s="84">
        <f t="shared" si="46"/>
        <v>18123.54</v>
      </c>
      <c r="O79" s="82"/>
      <c r="P79" s="82"/>
      <c r="Q79" s="84"/>
      <c r="R79" s="84"/>
      <c r="S79" s="84"/>
      <c r="T79" s="85"/>
    </row>
    <row r="80" spans="1:20" ht="24" x14ac:dyDescent="0.2">
      <c r="A80" s="102"/>
      <c r="B80" s="102"/>
      <c r="C80" s="102"/>
      <c r="D80" s="87" t="s">
        <v>47</v>
      </c>
      <c r="E80" s="89">
        <f>SUM(E77,E78,E79)</f>
        <v>764.44</v>
      </c>
      <c r="F80" s="89"/>
      <c r="G80" s="89"/>
      <c r="H80" s="124">
        <f>SUM(H77:H79)</f>
        <v>0</v>
      </c>
      <c r="I80" s="124">
        <f>SUM(I77:I79)</f>
        <v>0</v>
      </c>
      <c r="J80" s="89">
        <f t="shared" ref="J80:S80" si="48">SUM(J77,J78,J79)</f>
        <v>917.32799999999997</v>
      </c>
      <c r="K80" s="89">
        <f t="shared" si="48"/>
        <v>52746.36</v>
      </c>
      <c r="L80" s="89">
        <f t="shared" si="48"/>
        <v>53663.688000000009</v>
      </c>
      <c r="M80" s="89">
        <f t="shared" si="48"/>
        <v>917.32799999999997</v>
      </c>
      <c r="N80" s="89">
        <f t="shared" si="48"/>
        <v>52746.36</v>
      </c>
      <c r="O80" s="89">
        <f t="shared" si="48"/>
        <v>0</v>
      </c>
      <c r="P80" s="89">
        <f t="shared" si="48"/>
        <v>0</v>
      </c>
      <c r="Q80" s="89">
        <f t="shared" si="48"/>
        <v>0</v>
      </c>
      <c r="R80" s="89">
        <f t="shared" si="48"/>
        <v>0</v>
      </c>
      <c r="S80" s="89">
        <f t="shared" si="48"/>
        <v>0</v>
      </c>
      <c r="T80" s="90"/>
    </row>
    <row r="81" spans="1:20" s="98" customFormat="1" ht="24" x14ac:dyDescent="0.2">
      <c r="A81" s="112"/>
      <c r="B81" s="112"/>
      <c r="C81" s="113"/>
      <c r="D81" s="114" t="s">
        <v>50</v>
      </c>
      <c r="E81" s="116">
        <f>SUM(E68+E72+E76+E80)</f>
        <v>3067.1200000000003</v>
      </c>
      <c r="F81" s="116"/>
      <c r="G81" s="116"/>
      <c r="H81" s="125">
        <f>H68+H72+H76+H80</f>
        <v>513.77</v>
      </c>
      <c r="I81" s="125">
        <f>I68+I72+I76+I80</f>
        <v>40673.300000000003</v>
      </c>
      <c r="J81" s="116">
        <f t="shared" ref="J81:S81" si="49">SUM(J68+J72+J76+J80)</f>
        <v>3680.5439999999999</v>
      </c>
      <c r="K81" s="116">
        <f t="shared" si="49"/>
        <v>227182.40000000002</v>
      </c>
      <c r="L81" s="116">
        <f t="shared" si="49"/>
        <v>230862.94400000002</v>
      </c>
      <c r="M81" s="116">
        <f t="shared" si="49"/>
        <v>3166.7739999999999</v>
      </c>
      <c r="N81" s="116">
        <f t="shared" si="49"/>
        <v>186509.09999999998</v>
      </c>
      <c r="O81" s="116">
        <f t="shared" si="49"/>
        <v>0</v>
      </c>
      <c r="P81" s="116">
        <f t="shared" si="49"/>
        <v>0</v>
      </c>
      <c r="Q81" s="116">
        <f t="shared" si="49"/>
        <v>0</v>
      </c>
      <c r="R81" s="116">
        <f t="shared" si="49"/>
        <v>0</v>
      </c>
      <c r="S81" s="116">
        <f t="shared" si="49"/>
        <v>0</v>
      </c>
      <c r="T81" s="117"/>
    </row>
    <row r="82" spans="1:20" s="98" customFormat="1" ht="36" x14ac:dyDescent="0.2">
      <c r="A82" s="92"/>
      <c r="B82" s="92"/>
      <c r="C82" s="93"/>
      <c r="D82" s="94" t="s">
        <v>51</v>
      </c>
      <c r="E82" s="96">
        <f>E81+'2019'!E78</f>
        <v>38085.330000000009</v>
      </c>
      <c r="F82" s="96"/>
      <c r="G82" s="96"/>
      <c r="H82" s="96">
        <f>H81+'2019'!H78</f>
        <v>42535.633999999998</v>
      </c>
      <c r="I82" s="96">
        <f>I81+'2019'!I78</f>
        <v>988299.15000000014</v>
      </c>
      <c r="J82" s="96">
        <f>J81+'2019'!J78</f>
        <v>45702.396000000001</v>
      </c>
      <c r="K82" s="96">
        <f>K81+'2019'!K78</f>
        <v>1174808.25</v>
      </c>
      <c r="L82" s="96">
        <f>L81+'2019'!L78</f>
        <v>1220510.6459999997</v>
      </c>
      <c r="M82" s="96">
        <f>M81+'2019'!M78</f>
        <v>3166.7619999999997</v>
      </c>
      <c r="N82" s="96">
        <f>N81+'2019'!N78</f>
        <v>186509.09999999998</v>
      </c>
      <c r="O82" s="96">
        <f>O81+'2019'!O78</f>
        <v>0</v>
      </c>
      <c r="P82" s="96">
        <f>P81+'2019'!P78</f>
        <v>0</v>
      </c>
      <c r="Q82" s="96">
        <f>Q81+'2019'!Q78</f>
        <v>248059.2</v>
      </c>
      <c r="R82" s="96">
        <f>R81+'2019'!R78</f>
        <v>0</v>
      </c>
      <c r="S82" s="96">
        <f>S81+'2019'!S78</f>
        <v>0</v>
      </c>
      <c r="T82" s="97"/>
    </row>
    <row r="83" spans="1:20" ht="12.75" customHeight="1" x14ac:dyDescent="0.2">
      <c r="A83" s="193">
        <v>5</v>
      </c>
      <c r="B83" s="177" t="s">
        <v>27</v>
      </c>
      <c r="C83" s="184" t="s">
        <v>21</v>
      </c>
      <c r="D83" s="79" t="s">
        <v>8</v>
      </c>
      <c r="E83" s="123"/>
      <c r="F83" s="121">
        <v>1.2</v>
      </c>
      <c r="G83" s="121">
        <v>95</v>
      </c>
      <c r="H83" s="122"/>
      <c r="I83" s="122"/>
      <c r="J83" s="82">
        <f t="shared" ref="J83:J85" si="50">(E83*F83)</f>
        <v>0</v>
      </c>
      <c r="K83" s="82">
        <f>E83*G83</f>
        <v>0</v>
      </c>
      <c r="L83" s="83">
        <f>SUM(J83,K83)</f>
        <v>0</v>
      </c>
      <c r="M83" s="84">
        <f t="shared" ref="M83:N85" si="51">SUM(J83-O83)</f>
        <v>0</v>
      </c>
      <c r="N83" s="84">
        <f t="shared" si="51"/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9</v>
      </c>
      <c r="E84" s="123"/>
      <c r="F84" s="121">
        <v>1.2</v>
      </c>
      <c r="G84" s="121">
        <v>95</v>
      </c>
      <c r="H84" s="122"/>
      <c r="I84" s="122"/>
      <c r="J84" s="82">
        <f t="shared" si="50"/>
        <v>0</v>
      </c>
      <c r="K84" s="82">
        <f t="shared" ref="K84:K85" si="52">E84*G84</f>
        <v>0</v>
      </c>
      <c r="L84" s="83">
        <f>SUM(J84,K84)</f>
        <v>0</v>
      </c>
      <c r="M84" s="84">
        <f t="shared" si="51"/>
        <v>0</v>
      </c>
      <c r="N84" s="84">
        <f t="shared" si="51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10</v>
      </c>
      <c r="E85" s="123"/>
      <c r="F85" s="121">
        <v>1.2</v>
      </c>
      <c r="G85" s="121">
        <v>69</v>
      </c>
      <c r="H85" s="122"/>
      <c r="I85" s="122"/>
      <c r="J85" s="82">
        <f t="shared" si="50"/>
        <v>0</v>
      </c>
      <c r="K85" s="82">
        <f t="shared" si="52"/>
        <v>0</v>
      </c>
      <c r="L85" s="83">
        <f>SUM(J85,K85)</f>
        <v>0</v>
      </c>
      <c r="M85" s="84">
        <f t="shared" si="51"/>
        <v>0</v>
      </c>
      <c r="N85" s="84">
        <f t="shared" si="51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44</v>
      </c>
      <c r="E86" s="89">
        <f>SUM(E83,E84,E85)</f>
        <v>0</v>
      </c>
      <c r="F86" s="89"/>
      <c r="G86" s="89"/>
      <c r="H86" s="124">
        <f>SUM(H83:H85)</f>
        <v>0</v>
      </c>
      <c r="I86" s="124">
        <f>SUM(I83:I85)</f>
        <v>0</v>
      </c>
      <c r="J86" s="89">
        <f t="shared" ref="J86:S86" si="53">SUM(J83,J84,J85)</f>
        <v>0</v>
      </c>
      <c r="K86" s="89">
        <f t="shared" si="53"/>
        <v>0</v>
      </c>
      <c r="L86" s="89">
        <f t="shared" si="53"/>
        <v>0</v>
      </c>
      <c r="M86" s="89">
        <f t="shared" si="53"/>
        <v>0</v>
      </c>
      <c r="N86" s="89">
        <f t="shared" si="53"/>
        <v>0</v>
      </c>
      <c r="O86" s="89">
        <f t="shared" si="53"/>
        <v>0</v>
      </c>
      <c r="P86" s="89">
        <f t="shared" si="53"/>
        <v>0</v>
      </c>
      <c r="Q86" s="89">
        <f t="shared" si="53"/>
        <v>0</v>
      </c>
      <c r="R86" s="89">
        <f t="shared" si="53"/>
        <v>0</v>
      </c>
      <c r="S86" s="89">
        <f t="shared" si="53"/>
        <v>0</v>
      </c>
      <c r="T86" s="90"/>
    </row>
    <row r="87" spans="1:20" ht="12.75" customHeight="1" x14ac:dyDescent="0.2">
      <c r="A87" s="194"/>
      <c r="B87" s="178"/>
      <c r="C87" s="185"/>
      <c r="D87" s="79" t="s">
        <v>11</v>
      </c>
      <c r="E87" s="123"/>
      <c r="F87" s="121">
        <v>1.2</v>
      </c>
      <c r="G87" s="121">
        <v>69</v>
      </c>
      <c r="H87" s="122"/>
      <c r="I87" s="122"/>
      <c r="J87" s="82">
        <f t="shared" ref="J87:J89" si="54">(E87*F87)</f>
        <v>0</v>
      </c>
      <c r="K87" s="82">
        <f>E87*G87</f>
        <v>0</v>
      </c>
      <c r="L87" s="83">
        <f>SUM(J87,K87)</f>
        <v>0</v>
      </c>
      <c r="M87" s="84">
        <f t="shared" ref="M87:N89" si="55">SUM(J87-O87)</f>
        <v>0</v>
      </c>
      <c r="N87" s="84">
        <f t="shared" si="55"/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8"/>
      <c r="C88" s="185"/>
      <c r="D88" s="79" t="s">
        <v>12</v>
      </c>
      <c r="E88" s="123"/>
      <c r="F88" s="121">
        <v>1.2</v>
      </c>
      <c r="G88" s="121">
        <v>69</v>
      </c>
      <c r="H88" s="122"/>
      <c r="I88" s="122"/>
      <c r="J88" s="82">
        <f t="shared" si="54"/>
        <v>0</v>
      </c>
      <c r="K88" s="82">
        <f t="shared" ref="K88:K89" si="56">E88*G88</f>
        <v>0</v>
      </c>
      <c r="L88" s="83">
        <f>SUM(J88,K88)</f>
        <v>0</v>
      </c>
      <c r="M88" s="84">
        <f t="shared" si="55"/>
        <v>0</v>
      </c>
      <c r="N88" s="84">
        <f t="shared" si="55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8"/>
      <c r="C89" s="185"/>
      <c r="D89" s="79" t="s">
        <v>13</v>
      </c>
      <c r="E89" s="123"/>
      <c r="F89" s="121">
        <v>1.2</v>
      </c>
      <c r="G89" s="121">
        <v>69</v>
      </c>
      <c r="H89" s="122"/>
      <c r="I89" s="122"/>
      <c r="J89" s="82">
        <f t="shared" si="54"/>
        <v>0</v>
      </c>
      <c r="K89" s="82">
        <f t="shared" si="56"/>
        <v>0</v>
      </c>
      <c r="L89" s="83">
        <f>SUM(J89,K89)</f>
        <v>0</v>
      </c>
      <c r="M89" s="84">
        <f t="shared" si="55"/>
        <v>0</v>
      </c>
      <c r="N89" s="84">
        <f t="shared" si="55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8"/>
      <c r="C90" s="185"/>
      <c r="D90" s="87" t="s">
        <v>45</v>
      </c>
      <c r="E90" s="89">
        <f>SUM(E87,E88,E89)</f>
        <v>0</v>
      </c>
      <c r="F90" s="89"/>
      <c r="G90" s="89"/>
      <c r="H90" s="124">
        <f>SUM(H87:H89)</f>
        <v>0</v>
      </c>
      <c r="I90" s="124">
        <f>SUM(I87:I89)</f>
        <v>0</v>
      </c>
      <c r="J90" s="89">
        <f t="shared" ref="J90:S90" si="57">SUM(J87,J88,J89)</f>
        <v>0</v>
      </c>
      <c r="K90" s="89">
        <f t="shared" si="57"/>
        <v>0</v>
      </c>
      <c r="L90" s="89">
        <f t="shared" si="57"/>
        <v>0</v>
      </c>
      <c r="M90" s="89">
        <f t="shared" si="57"/>
        <v>0</v>
      </c>
      <c r="N90" s="89">
        <f t="shared" si="57"/>
        <v>0</v>
      </c>
      <c r="O90" s="89">
        <f t="shared" si="57"/>
        <v>0</v>
      </c>
      <c r="P90" s="89">
        <f t="shared" si="57"/>
        <v>0</v>
      </c>
      <c r="Q90" s="89">
        <f t="shared" si="57"/>
        <v>0</v>
      </c>
      <c r="R90" s="89">
        <f t="shared" si="57"/>
        <v>0</v>
      </c>
      <c r="S90" s="89">
        <f t="shared" si="57"/>
        <v>0</v>
      </c>
      <c r="T90" s="90"/>
    </row>
    <row r="91" spans="1:20" ht="12.75" customHeight="1" x14ac:dyDescent="0.2">
      <c r="A91" s="194"/>
      <c r="B91" s="179"/>
      <c r="C91" s="185"/>
      <c r="D91" s="79" t="s">
        <v>14</v>
      </c>
      <c r="E91" s="123"/>
      <c r="F91" s="121">
        <v>1.2</v>
      </c>
      <c r="G91" s="121">
        <v>69</v>
      </c>
      <c r="H91" s="122"/>
      <c r="I91" s="122"/>
      <c r="J91" s="82">
        <f t="shared" ref="J91:J93" si="58">(E91*F91)</f>
        <v>0</v>
      </c>
      <c r="K91" s="82">
        <f>E91*G91</f>
        <v>0</v>
      </c>
      <c r="L91" s="83">
        <f>SUM(J91,K91)</f>
        <v>0</v>
      </c>
      <c r="M91" s="84">
        <f t="shared" ref="M91:N93" si="59">SUM(J91-O91)</f>
        <v>0</v>
      </c>
      <c r="N91" s="84">
        <f t="shared" si="59"/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15</v>
      </c>
      <c r="E92" s="123"/>
      <c r="F92" s="121">
        <v>1.2</v>
      </c>
      <c r="G92" s="121">
        <v>69</v>
      </c>
      <c r="H92" s="122"/>
      <c r="I92" s="122"/>
      <c r="J92" s="82">
        <f t="shared" si="58"/>
        <v>0</v>
      </c>
      <c r="K92" s="82">
        <f t="shared" ref="K92:K93" si="60">E92*G92</f>
        <v>0</v>
      </c>
      <c r="L92" s="83">
        <f>SUM(J92,K92)</f>
        <v>0</v>
      </c>
      <c r="M92" s="84">
        <f t="shared" si="59"/>
        <v>0</v>
      </c>
      <c r="N92" s="84">
        <f t="shared" si="59"/>
        <v>0</v>
      </c>
      <c r="O92" s="82"/>
      <c r="P92" s="82"/>
      <c r="Q92" s="84"/>
      <c r="R92" s="84"/>
      <c r="S92" s="84"/>
      <c r="T92" s="85"/>
    </row>
    <row r="93" spans="1:20" ht="12.75" customHeight="1" x14ac:dyDescent="0.2">
      <c r="A93" s="194"/>
      <c r="B93" s="179"/>
      <c r="C93" s="185"/>
      <c r="D93" s="79" t="s">
        <v>16</v>
      </c>
      <c r="E93" s="123"/>
      <c r="F93" s="121">
        <v>1.2</v>
      </c>
      <c r="G93" s="121">
        <v>69</v>
      </c>
      <c r="H93" s="122"/>
      <c r="I93" s="122"/>
      <c r="J93" s="82">
        <f t="shared" si="58"/>
        <v>0</v>
      </c>
      <c r="K93" s="82">
        <f t="shared" si="60"/>
        <v>0</v>
      </c>
      <c r="L93" s="83">
        <f>SUM(J93,K93)</f>
        <v>0</v>
      </c>
      <c r="M93" s="84">
        <f t="shared" si="59"/>
        <v>0</v>
      </c>
      <c r="N93" s="84">
        <f t="shared" si="59"/>
        <v>0</v>
      </c>
      <c r="O93" s="82"/>
      <c r="P93" s="82"/>
      <c r="Q93" s="84"/>
      <c r="R93" s="84"/>
      <c r="S93" s="84"/>
      <c r="T93" s="85"/>
    </row>
    <row r="94" spans="1:20" ht="12.75" customHeight="1" x14ac:dyDescent="0.2">
      <c r="A94" s="194"/>
      <c r="B94" s="179"/>
      <c r="C94" s="185"/>
      <c r="D94" s="87" t="s">
        <v>46</v>
      </c>
      <c r="E94" s="89">
        <f>SUM(E91,E92,E93)</f>
        <v>0</v>
      </c>
      <c r="F94" s="89"/>
      <c r="G94" s="89"/>
      <c r="H94" s="124">
        <f>SUM(H91:H93)</f>
        <v>0</v>
      </c>
      <c r="I94" s="124">
        <f>SUM(I91:I93)</f>
        <v>0</v>
      </c>
      <c r="J94" s="89">
        <f t="shared" ref="J94:S94" si="61">SUM(J91,J92,J93)</f>
        <v>0</v>
      </c>
      <c r="K94" s="89">
        <f t="shared" si="61"/>
        <v>0</v>
      </c>
      <c r="L94" s="89">
        <f t="shared" si="61"/>
        <v>0</v>
      </c>
      <c r="M94" s="89">
        <f t="shared" si="61"/>
        <v>0</v>
      </c>
      <c r="N94" s="89">
        <f t="shared" si="61"/>
        <v>0</v>
      </c>
      <c r="O94" s="89">
        <f t="shared" si="61"/>
        <v>0</v>
      </c>
      <c r="P94" s="89">
        <f t="shared" si="61"/>
        <v>0</v>
      </c>
      <c r="Q94" s="89">
        <f t="shared" si="61"/>
        <v>0</v>
      </c>
      <c r="R94" s="89">
        <f t="shared" si="61"/>
        <v>0</v>
      </c>
      <c r="S94" s="89">
        <f t="shared" si="61"/>
        <v>0</v>
      </c>
      <c r="T94" s="90"/>
    </row>
    <row r="95" spans="1:20" ht="12.75" customHeight="1" x14ac:dyDescent="0.2">
      <c r="A95" s="194"/>
      <c r="B95" s="179"/>
      <c r="C95" s="185"/>
      <c r="D95" s="79" t="s">
        <v>17</v>
      </c>
      <c r="E95" s="123"/>
      <c r="F95" s="121">
        <v>1.2</v>
      </c>
      <c r="G95" s="121">
        <v>69</v>
      </c>
      <c r="H95" s="122"/>
      <c r="I95" s="122"/>
      <c r="J95" s="82">
        <f t="shared" ref="J95:J97" si="62">(E95*F95)</f>
        <v>0</v>
      </c>
      <c r="K95" s="82">
        <f>E95*G95</f>
        <v>0</v>
      </c>
      <c r="L95" s="83">
        <f>SUM(J95,K95)</f>
        <v>0</v>
      </c>
      <c r="M95" s="84">
        <f t="shared" ref="M95:N97" si="63">SUM(J95-O95)</f>
        <v>0</v>
      </c>
      <c r="N95" s="84">
        <f t="shared" si="63"/>
        <v>0</v>
      </c>
      <c r="O95" s="82"/>
      <c r="P95" s="82"/>
      <c r="Q95" s="84"/>
      <c r="R95" s="84"/>
      <c r="S95" s="84"/>
      <c r="T95" s="85"/>
    </row>
    <row r="96" spans="1:20" ht="12.75" customHeight="1" x14ac:dyDescent="0.2">
      <c r="A96" s="194"/>
      <c r="B96" s="179"/>
      <c r="C96" s="185"/>
      <c r="D96" s="79" t="s">
        <v>18</v>
      </c>
      <c r="E96" s="123"/>
      <c r="F96" s="121">
        <v>1.2</v>
      </c>
      <c r="G96" s="121">
        <v>69</v>
      </c>
      <c r="H96" s="122"/>
      <c r="I96" s="122"/>
      <c r="J96" s="82">
        <f t="shared" si="62"/>
        <v>0</v>
      </c>
      <c r="K96" s="82">
        <f t="shared" ref="K96:K97" si="64">E96*G96</f>
        <v>0</v>
      </c>
      <c r="L96" s="83">
        <f>SUM(J96,K96)</f>
        <v>0</v>
      </c>
      <c r="M96" s="84">
        <f t="shared" si="63"/>
        <v>0</v>
      </c>
      <c r="N96" s="84">
        <f t="shared" si="63"/>
        <v>0</v>
      </c>
      <c r="O96" s="82"/>
      <c r="P96" s="82"/>
      <c r="Q96" s="84"/>
      <c r="R96" s="84"/>
      <c r="S96" s="84"/>
      <c r="T96" s="85"/>
    </row>
    <row r="97" spans="1:20" ht="13.5" customHeight="1" x14ac:dyDescent="0.2">
      <c r="A97" s="195"/>
      <c r="B97" s="180"/>
      <c r="C97" s="186"/>
      <c r="D97" s="79" t="s">
        <v>19</v>
      </c>
      <c r="E97" s="123"/>
      <c r="F97" s="121">
        <v>1.2</v>
      </c>
      <c r="G97" s="121">
        <v>69</v>
      </c>
      <c r="H97" s="122"/>
      <c r="I97" s="122"/>
      <c r="J97" s="82">
        <f t="shared" si="62"/>
        <v>0</v>
      </c>
      <c r="K97" s="82">
        <f t="shared" si="64"/>
        <v>0</v>
      </c>
      <c r="L97" s="83">
        <f>SUM(J97,K97)</f>
        <v>0</v>
      </c>
      <c r="M97" s="84">
        <f t="shared" si="63"/>
        <v>0</v>
      </c>
      <c r="N97" s="84">
        <f t="shared" si="63"/>
        <v>0</v>
      </c>
      <c r="O97" s="82"/>
      <c r="P97" s="82"/>
      <c r="Q97" s="84"/>
      <c r="R97" s="84"/>
      <c r="S97" s="84"/>
      <c r="T97" s="85"/>
    </row>
    <row r="98" spans="1:20" ht="24" x14ac:dyDescent="0.2">
      <c r="A98" s="102"/>
      <c r="B98" s="102"/>
      <c r="C98" s="102"/>
      <c r="D98" s="87" t="s">
        <v>47</v>
      </c>
      <c r="E98" s="89">
        <f>SUM(E95,E96,E97)</f>
        <v>0</v>
      </c>
      <c r="F98" s="89"/>
      <c r="G98" s="89"/>
      <c r="H98" s="124">
        <f>SUM(H95:H97)</f>
        <v>0</v>
      </c>
      <c r="I98" s="124">
        <f>SUM(I95:I97)</f>
        <v>0</v>
      </c>
      <c r="J98" s="89">
        <f t="shared" ref="J98:S98" si="65">SUM(J95,J96,J97)</f>
        <v>0</v>
      </c>
      <c r="K98" s="89">
        <f t="shared" si="65"/>
        <v>0</v>
      </c>
      <c r="L98" s="89">
        <f t="shared" si="65"/>
        <v>0</v>
      </c>
      <c r="M98" s="89">
        <f t="shared" si="65"/>
        <v>0</v>
      </c>
      <c r="N98" s="89">
        <f t="shared" si="65"/>
        <v>0</v>
      </c>
      <c r="O98" s="89">
        <f t="shared" si="65"/>
        <v>0</v>
      </c>
      <c r="P98" s="89">
        <f t="shared" si="65"/>
        <v>0</v>
      </c>
      <c r="Q98" s="89">
        <f t="shared" si="65"/>
        <v>0</v>
      </c>
      <c r="R98" s="89">
        <f t="shared" si="65"/>
        <v>0</v>
      </c>
      <c r="S98" s="89">
        <f t="shared" si="65"/>
        <v>0</v>
      </c>
      <c r="T98" s="90"/>
    </row>
    <row r="99" spans="1:20" s="98" customFormat="1" ht="24" x14ac:dyDescent="0.2">
      <c r="A99" s="112"/>
      <c r="B99" s="112"/>
      <c r="C99" s="113"/>
      <c r="D99" s="114" t="s">
        <v>50</v>
      </c>
      <c r="E99" s="116">
        <f>SUM(E86+E90+E94+E98)</f>
        <v>0</v>
      </c>
      <c r="F99" s="116"/>
      <c r="G99" s="116"/>
      <c r="H99" s="116">
        <f>SUM(H86+H90+H94+H98)</f>
        <v>0</v>
      </c>
      <c r="I99" s="116">
        <f>SUM(I86+I90+I94+I98)</f>
        <v>0</v>
      </c>
      <c r="J99" s="116">
        <f t="shared" ref="J99:S99" si="66">SUM(J86+J90+J94+J98)</f>
        <v>0</v>
      </c>
      <c r="K99" s="116">
        <f t="shared" si="66"/>
        <v>0</v>
      </c>
      <c r="L99" s="116">
        <f t="shared" si="66"/>
        <v>0</v>
      </c>
      <c r="M99" s="116">
        <f t="shared" si="66"/>
        <v>0</v>
      </c>
      <c r="N99" s="116">
        <f t="shared" si="66"/>
        <v>0</v>
      </c>
      <c r="O99" s="116">
        <f t="shared" si="66"/>
        <v>0</v>
      </c>
      <c r="P99" s="116">
        <f t="shared" si="66"/>
        <v>0</v>
      </c>
      <c r="Q99" s="116">
        <f t="shared" si="66"/>
        <v>0</v>
      </c>
      <c r="R99" s="116">
        <f t="shared" si="66"/>
        <v>0</v>
      </c>
      <c r="S99" s="116">
        <f t="shared" si="66"/>
        <v>0</v>
      </c>
      <c r="T99" s="117"/>
    </row>
    <row r="100" spans="1:20" s="98" customFormat="1" ht="36" x14ac:dyDescent="0.2">
      <c r="A100" s="92"/>
      <c r="B100" s="92"/>
      <c r="C100" s="93"/>
      <c r="D100" s="94" t="s">
        <v>51</v>
      </c>
      <c r="E100" s="96">
        <f>E99+'2019'!E96</f>
        <v>5898.5169999999998</v>
      </c>
      <c r="F100" s="96"/>
      <c r="G100" s="96"/>
      <c r="H100" s="96">
        <f>H99+'2019'!H96</f>
        <v>7071.4919999999993</v>
      </c>
      <c r="I100" s="96">
        <f>I99+'2019'!I96</f>
        <v>49741.87</v>
      </c>
      <c r="J100" s="96">
        <f>J99+'2019'!J96</f>
        <v>7078.2203999999992</v>
      </c>
      <c r="K100" s="96">
        <f>K99+'2019'!K96</f>
        <v>49966.15</v>
      </c>
      <c r="L100" s="96">
        <f>L99+'2019'!L96</f>
        <v>56813.362000000001</v>
      </c>
      <c r="M100" s="96">
        <f>M99+'2019'!M96</f>
        <v>0</v>
      </c>
      <c r="N100" s="96">
        <f>N99+'2019'!N96</f>
        <v>0</v>
      </c>
      <c r="O100" s="96">
        <f>O99+'2019'!O96</f>
        <v>0</v>
      </c>
      <c r="P100" s="96">
        <f>P99+'2019'!P96</f>
        <v>0</v>
      </c>
      <c r="Q100" s="96">
        <f>Q99+'2019'!Q96</f>
        <v>49741.869999999995</v>
      </c>
      <c r="R100" s="96">
        <f>R99+'2019'!R96</f>
        <v>0</v>
      </c>
      <c r="S100" s="96">
        <f>S99+'2019'!S96</f>
        <v>0</v>
      </c>
      <c r="T100" s="96">
        <f>T99+'2019'!T96</f>
        <v>0</v>
      </c>
    </row>
    <row r="101" spans="1:20" ht="12.75" customHeight="1" x14ac:dyDescent="0.2">
      <c r="A101" s="193">
        <v>6</v>
      </c>
      <c r="B101" s="177" t="s">
        <v>28</v>
      </c>
      <c r="C101" s="184" t="s">
        <v>20</v>
      </c>
      <c r="D101" s="79" t="s">
        <v>8</v>
      </c>
      <c r="E101" s="120">
        <v>227.26</v>
      </c>
      <c r="F101" s="121">
        <v>1.2</v>
      </c>
      <c r="G101" s="121">
        <v>95</v>
      </c>
      <c r="H101" s="82">
        <v>272.71199999999999</v>
      </c>
      <c r="I101" s="82">
        <v>21589.7</v>
      </c>
      <c r="J101" s="133">
        <f>(E101*F101)</f>
        <v>272.71199999999999</v>
      </c>
      <c r="K101" s="133">
        <f>E101*G101</f>
        <v>21589.7</v>
      </c>
      <c r="L101" s="83">
        <f>SUM(J101,K101)</f>
        <v>21862.412</v>
      </c>
      <c r="M101" s="84">
        <f t="shared" ref="M101:N104" si="67">J101-H101</f>
        <v>0</v>
      </c>
      <c r="N101" s="84">
        <f t="shared" si="67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9</v>
      </c>
      <c r="E102" s="123">
        <v>508.24</v>
      </c>
      <c r="F102" s="121">
        <v>1.2</v>
      </c>
      <c r="G102" s="121">
        <v>95</v>
      </c>
      <c r="H102" s="82">
        <v>609.89</v>
      </c>
      <c r="I102" s="82">
        <v>48282.8</v>
      </c>
      <c r="J102" s="133">
        <f>(E102*F102)</f>
        <v>609.88800000000003</v>
      </c>
      <c r="K102" s="133">
        <f>E102*G102</f>
        <v>48282.8</v>
      </c>
      <c r="L102" s="83">
        <f>SUM(J102,K102)</f>
        <v>48892.688000000002</v>
      </c>
      <c r="M102" s="84">
        <f t="shared" si="67"/>
        <v>-1.9999999999527063E-3</v>
      </c>
      <c r="N102" s="84">
        <f t="shared" si="67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53</v>
      </c>
      <c r="E103" s="123">
        <v>4.0999999999999996</v>
      </c>
      <c r="F103" s="121">
        <v>1.2</v>
      </c>
      <c r="G103" s="121">
        <v>95</v>
      </c>
      <c r="H103" s="141"/>
      <c r="I103" s="141"/>
      <c r="J103" s="133">
        <f t="shared" ref="J103:J116" si="68">(E103*F103)</f>
        <v>4.919999999999999</v>
      </c>
      <c r="K103" s="133">
        <f>E103*G103</f>
        <v>389.49999999999994</v>
      </c>
      <c r="L103" s="83">
        <f>SUM(J103,K103)</f>
        <v>394.41999999999996</v>
      </c>
      <c r="M103" s="84">
        <f>J103-H103</f>
        <v>4.919999999999999</v>
      </c>
      <c r="N103" s="84">
        <f>K103-I103</f>
        <v>389.49999999999994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79" t="s">
        <v>54</v>
      </c>
      <c r="E104" s="123">
        <v>2.54</v>
      </c>
      <c r="F104" s="121">
        <v>1.2</v>
      </c>
      <c r="G104" s="121">
        <v>69</v>
      </c>
      <c r="H104" s="141"/>
      <c r="I104" s="141"/>
      <c r="J104" s="133">
        <f t="shared" si="68"/>
        <v>3.048</v>
      </c>
      <c r="K104" s="133">
        <f>E104*G104</f>
        <v>175.26</v>
      </c>
      <c r="L104" s="83">
        <f>SUM(J104,K104)</f>
        <v>178.30799999999999</v>
      </c>
      <c r="M104" s="84">
        <f t="shared" si="67"/>
        <v>3.048</v>
      </c>
      <c r="N104" s="84">
        <f t="shared" si="67"/>
        <v>175.26</v>
      </c>
      <c r="O104" s="82"/>
      <c r="P104" s="82"/>
      <c r="Q104" s="84"/>
      <c r="R104" s="84"/>
      <c r="S104" s="84"/>
      <c r="T104" s="85"/>
    </row>
    <row r="105" spans="1:20" ht="12.75" customHeight="1" x14ac:dyDescent="0.2">
      <c r="A105" s="194"/>
      <c r="B105" s="178"/>
      <c r="C105" s="185"/>
      <c r="D105" s="87" t="s">
        <v>44</v>
      </c>
      <c r="E105" s="89">
        <f>SUM(E101,E102,E103,E104)</f>
        <v>742.14</v>
      </c>
      <c r="F105" s="89"/>
      <c r="G105" s="89"/>
      <c r="H105" s="89">
        <f t="shared" ref="H105:S105" si="69">SUM(H101,H102,H103,H104)</f>
        <v>882.60199999999998</v>
      </c>
      <c r="I105" s="89">
        <f t="shared" si="69"/>
        <v>69872.5</v>
      </c>
      <c r="J105" s="89">
        <f t="shared" si="69"/>
        <v>890.56799999999998</v>
      </c>
      <c r="K105" s="89">
        <f t="shared" si="69"/>
        <v>70437.259999999995</v>
      </c>
      <c r="L105" s="89">
        <f t="shared" si="69"/>
        <v>71327.828000000009</v>
      </c>
      <c r="M105" s="89">
        <f t="shared" si="69"/>
        <v>7.9660000000000464</v>
      </c>
      <c r="N105" s="89">
        <f t="shared" si="69"/>
        <v>564.76</v>
      </c>
      <c r="O105" s="89">
        <f t="shared" si="69"/>
        <v>0</v>
      </c>
      <c r="P105" s="89">
        <f t="shared" si="69"/>
        <v>0</v>
      </c>
      <c r="Q105" s="89">
        <f t="shared" si="69"/>
        <v>0</v>
      </c>
      <c r="R105" s="89">
        <f t="shared" si="69"/>
        <v>0</v>
      </c>
      <c r="S105" s="89">
        <f t="shared" si="69"/>
        <v>0</v>
      </c>
      <c r="T105" s="90"/>
    </row>
    <row r="106" spans="1:20" ht="12.75" customHeight="1" x14ac:dyDescent="0.2">
      <c r="A106" s="194"/>
      <c r="B106" s="178"/>
      <c r="C106" s="185"/>
      <c r="D106" s="79" t="s">
        <v>11</v>
      </c>
      <c r="E106" s="120">
        <v>87.34</v>
      </c>
      <c r="F106" s="121">
        <v>1.2</v>
      </c>
      <c r="G106" s="121">
        <v>69</v>
      </c>
      <c r="H106" s="141"/>
      <c r="I106" s="141"/>
      <c r="J106" s="133">
        <f t="shared" si="68"/>
        <v>104.80800000000001</v>
      </c>
      <c r="K106" s="133">
        <f>E106*G106</f>
        <v>6026.46</v>
      </c>
      <c r="L106" s="83">
        <f>SUM(J106,K106)</f>
        <v>6131.268</v>
      </c>
      <c r="M106" s="84">
        <f t="shared" ref="M106:N108" si="70">J106-H106</f>
        <v>104.80800000000001</v>
      </c>
      <c r="N106" s="84">
        <f t="shared" si="70"/>
        <v>6026.46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8"/>
      <c r="C107" s="185"/>
      <c r="D107" s="79" t="s">
        <v>12</v>
      </c>
      <c r="E107" s="120">
        <v>15.88</v>
      </c>
      <c r="F107" s="121">
        <v>1.2</v>
      </c>
      <c r="G107" s="121">
        <v>69</v>
      </c>
      <c r="H107" s="140"/>
      <c r="I107" s="141"/>
      <c r="J107" s="133">
        <f t="shared" si="68"/>
        <v>19.056000000000001</v>
      </c>
      <c r="K107" s="133">
        <f>E107*G107</f>
        <v>1095.72</v>
      </c>
      <c r="L107" s="83">
        <f>SUM(J107,K107)</f>
        <v>1114.7760000000001</v>
      </c>
      <c r="M107" s="84">
        <f t="shared" si="70"/>
        <v>19.056000000000001</v>
      </c>
      <c r="N107" s="84">
        <f t="shared" si="70"/>
        <v>1095.72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8"/>
      <c r="C108" s="185"/>
      <c r="D108" s="79" t="s">
        <v>13</v>
      </c>
      <c r="E108" s="120">
        <v>43.98</v>
      </c>
      <c r="F108" s="121">
        <v>1.2</v>
      </c>
      <c r="G108" s="121">
        <v>69</v>
      </c>
      <c r="H108" s="140"/>
      <c r="I108" s="141"/>
      <c r="J108" s="133">
        <f t="shared" si="68"/>
        <v>52.775999999999996</v>
      </c>
      <c r="K108" s="133">
        <f>E108*G108</f>
        <v>3034.62</v>
      </c>
      <c r="L108" s="83">
        <f>SUM(J108,K108)</f>
        <v>3087.3959999999997</v>
      </c>
      <c r="M108" s="84">
        <f t="shared" si="70"/>
        <v>52.775999999999996</v>
      </c>
      <c r="N108" s="84">
        <f t="shared" si="70"/>
        <v>3034.62</v>
      </c>
      <c r="O108" s="82"/>
      <c r="P108" s="82"/>
      <c r="Q108" s="84"/>
      <c r="R108" s="84"/>
      <c r="S108" s="84"/>
      <c r="T108" s="85"/>
    </row>
    <row r="109" spans="1:20" ht="12.75" customHeight="1" x14ac:dyDescent="0.2">
      <c r="A109" s="194"/>
      <c r="B109" s="178"/>
      <c r="C109" s="185"/>
      <c r="D109" s="87" t="s">
        <v>45</v>
      </c>
      <c r="E109" s="89">
        <f>SUM(E106,E107,E108)</f>
        <v>147.19999999999999</v>
      </c>
      <c r="F109" s="89"/>
      <c r="G109" s="89"/>
      <c r="H109" s="89">
        <f>SUM(H106,H107,H108)</f>
        <v>0</v>
      </c>
      <c r="I109" s="89">
        <f>SUM(I106,I107,I108)</f>
        <v>0</v>
      </c>
      <c r="J109" s="89">
        <f t="shared" ref="J109:S109" si="71">SUM(J106,J107,J108)</f>
        <v>176.64</v>
      </c>
      <c r="K109" s="89">
        <f t="shared" si="71"/>
        <v>10156.799999999999</v>
      </c>
      <c r="L109" s="89">
        <f t="shared" si="71"/>
        <v>10333.439999999999</v>
      </c>
      <c r="M109" s="89">
        <f t="shared" si="71"/>
        <v>176.64</v>
      </c>
      <c r="N109" s="89">
        <f t="shared" si="71"/>
        <v>10156.799999999999</v>
      </c>
      <c r="O109" s="89">
        <f t="shared" si="71"/>
        <v>0</v>
      </c>
      <c r="P109" s="89">
        <f t="shared" si="71"/>
        <v>0</v>
      </c>
      <c r="Q109" s="89">
        <f t="shared" si="71"/>
        <v>0</v>
      </c>
      <c r="R109" s="89">
        <f t="shared" si="71"/>
        <v>0</v>
      </c>
      <c r="S109" s="89">
        <f t="shared" si="71"/>
        <v>0</v>
      </c>
      <c r="T109" s="90"/>
    </row>
    <row r="110" spans="1:20" ht="12.75" customHeight="1" x14ac:dyDescent="0.2">
      <c r="A110" s="194"/>
      <c r="B110" s="179"/>
      <c r="C110" s="185"/>
      <c r="D110" s="79" t="s">
        <v>14</v>
      </c>
      <c r="E110" s="120">
        <v>32.18</v>
      </c>
      <c r="F110" s="121">
        <v>1.2</v>
      </c>
      <c r="G110" s="121">
        <v>69</v>
      </c>
      <c r="H110" s="140"/>
      <c r="I110" s="141"/>
      <c r="J110" s="133">
        <f t="shared" si="68"/>
        <v>38.616</v>
      </c>
      <c r="K110" s="133">
        <f>E110*G110</f>
        <v>2220.42</v>
      </c>
      <c r="L110" s="83">
        <f>SUM(J110,K110)</f>
        <v>2259.0360000000001</v>
      </c>
      <c r="M110" s="84">
        <f t="shared" ref="M110:N112" si="72">J110-H110</f>
        <v>38.616</v>
      </c>
      <c r="N110" s="84">
        <f t="shared" si="72"/>
        <v>2220.42</v>
      </c>
      <c r="O110" s="82"/>
      <c r="P110" s="82"/>
      <c r="Q110" s="84"/>
      <c r="R110" s="84"/>
      <c r="S110" s="84"/>
      <c r="T110" s="85"/>
    </row>
    <row r="111" spans="1:20" ht="12.75" customHeight="1" x14ac:dyDescent="0.2">
      <c r="A111" s="194"/>
      <c r="B111" s="179"/>
      <c r="C111" s="185"/>
      <c r="D111" s="79" t="s">
        <v>15</v>
      </c>
      <c r="E111" s="120">
        <v>64.900000000000006</v>
      </c>
      <c r="F111" s="121">
        <v>1.2</v>
      </c>
      <c r="G111" s="121">
        <v>69</v>
      </c>
      <c r="H111" s="140"/>
      <c r="I111" s="141"/>
      <c r="J111" s="133">
        <f t="shared" si="68"/>
        <v>77.88000000000001</v>
      </c>
      <c r="K111" s="133">
        <f>E111*G111</f>
        <v>4478.1000000000004</v>
      </c>
      <c r="L111" s="83">
        <f>SUM(J111,K111)</f>
        <v>4555.9800000000005</v>
      </c>
      <c r="M111" s="84">
        <f t="shared" si="72"/>
        <v>77.88000000000001</v>
      </c>
      <c r="N111" s="84">
        <f t="shared" si="72"/>
        <v>4478.1000000000004</v>
      </c>
      <c r="O111" s="82"/>
      <c r="P111" s="82"/>
      <c r="Q111" s="84"/>
      <c r="R111" s="84"/>
      <c r="S111" s="84"/>
      <c r="T111" s="85"/>
    </row>
    <row r="112" spans="1:20" ht="12.75" customHeight="1" x14ac:dyDescent="0.2">
      <c r="A112" s="194"/>
      <c r="B112" s="179"/>
      <c r="C112" s="185"/>
      <c r="D112" s="79" t="s">
        <v>16</v>
      </c>
      <c r="E112" s="123">
        <v>29.14</v>
      </c>
      <c r="F112" s="121">
        <v>1.2</v>
      </c>
      <c r="G112" s="121">
        <v>69</v>
      </c>
      <c r="H112" s="140"/>
      <c r="I112" s="141"/>
      <c r="J112" s="133">
        <f t="shared" si="68"/>
        <v>34.967999999999996</v>
      </c>
      <c r="K112" s="133">
        <f>E112*G112</f>
        <v>2010.66</v>
      </c>
      <c r="L112" s="83">
        <f>SUM(J112,K112)</f>
        <v>2045.6280000000002</v>
      </c>
      <c r="M112" s="84">
        <f t="shared" si="72"/>
        <v>34.967999999999996</v>
      </c>
      <c r="N112" s="84">
        <f t="shared" si="72"/>
        <v>2010.66</v>
      </c>
      <c r="O112" s="82"/>
      <c r="P112" s="82"/>
      <c r="Q112" s="84"/>
      <c r="R112" s="84"/>
      <c r="S112" s="84"/>
      <c r="T112" s="85"/>
    </row>
    <row r="113" spans="1:20" ht="12.75" customHeight="1" x14ac:dyDescent="0.2">
      <c r="A113" s="194"/>
      <c r="B113" s="179"/>
      <c r="C113" s="185"/>
      <c r="D113" s="87" t="s">
        <v>46</v>
      </c>
      <c r="E113" s="89">
        <f>SUM(E110,E111,E112)</f>
        <v>126.22000000000001</v>
      </c>
      <c r="F113" s="89"/>
      <c r="G113" s="89"/>
      <c r="H113" s="89">
        <f>SUM(H110,H111,H112)</f>
        <v>0</v>
      </c>
      <c r="I113" s="89">
        <f>SUM(I110,I111,I112)</f>
        <v>0</v>
      </c>
      <c r="J113" s="89">
        <f t="shared" ref="J113:S113" si="73">SUM(J110,J111,J112)</f>
        <v>151.464</v>
      </c>
      <c r="K113" s="89">
        <f t="shared" si="73"/>
        <v>8709.18</v>
      </c>
      <c r="L113" s="89">
        <f t="shared" si="73"/>
        <v>8860.6440000000002</v>
      </c>
      <c r="M113" s="89">
        <f t="shared" si="73"/>
        <v>151.464</v>
      </c>
      <c r="N113" s="89">
        <f t="shared" si="73"/>
        <v>8709.18</v>
      </c>
      <c r="O113" s="89">
        <f t="shared" si="73"/>
        <v>0</v>
      </c>
      <c r="P113" s="89">
        <f t="shared" si="73"/>
        <v>0</v>
      </c>
      <c r="Q113" s="89">
        <f t="shared" si="73"/>
        <v>0</v>
      </c>
      <c r="R113" s="89">
        <f t="shared" si="73"/>
        <v>0</v>
      </c>
      <c r="S113" s="89">
        <f t="shared" si="73"/>
        <v>0</v>
      </c>
      <c r="T113" s="90"/>
    </row>
    <row r="114" spans="1:20" ht="12.75" customHeight="1" x14ac:dyDescent="0.2">
      <c r="A114" s="194"/>
      <c r="B114" s="179"/>
      <c r="C114" s="185"/>
      <c r="D114" s="79" t="s">
        <v>17</v>
      </c>
      <c r="E114" s="120">
        <v>33.72</v>
      </c>
      <c r="F114" s="121">
        <v>1.2</v>
      </c>
      <c r="G114" s="121">
        <v>69</v>
      </c>
      <c r="H114" s="140"/>
      <c r="I114" s="140"/>
      <c r="J114" s="133">
        <f t="shared" si="68"/>
        <v>40.463999999999999</v>
      </c>
      <c r="K114" s="133">
        <f>E114*G114</f>
        <v>2326.6799999999998</v>
      </c>
      <c r="L114" s="83">
        <f>SUM(J114,K114)</f>
        <v>2367.1439999999998</v>
      </c>
      <c r="M114" s="84">
        <f t="shared" ref="M114:N116" si="74">J114-H114</f>
        <v>40.463999999999999</v>
      </c>
      <c r="N114" s="84">
        <f t="shared" si="74"/>
        <v>2326.6799999999998</v>
      </c>
      <c r="O114" s="82"/>
      <c r="P114" s="82"/>
      <c r="Q114" s="84"/>
      <c r="R114" s="84"/>
      <c r="S114" s="84"/>
      <c r="T114" s="85"/>
    </row>
    <row r="115" spans="1:20" ht="12.75" customHeight="1" x14ac:dyDescent="0.2">
      <c r="A115" s="194"/>
      <c r="B115" s="179"/>
      <c r="C115" s="185"/>
      <c r="D115" s="79" t="s">
        <v>18</v>
      </c>
      <c r="E115" s="120">
        <v>46.9</v>
      </c>
      <c r="F115" s="121">
        <v>1.2</v>
      </c>
      <c r="G115" s="121">
        <v>69</v>
      </c>
      <c r="H115" s="122"/>
      <c r="I115" s="122"/>
      <c r="J115" s="133">
        <f t="shared" si="68"/>
        <v>56.279999999999994</v>
      </c>
      <c r="K115" s="133">
        <f>E115*G115</f>
        <v>3236.1</v>
      </c>
      <c r="L115" s="83">
        <f>SUM(J115,K115)</f>
        <v>3292.38</v>
      </c>
      <c r="M115" s="84">
        <f t="shared" si="74"/>
        <v>56.279999999999994</v>
      </c>
      <c r="N115" s="84">
        <f t="shared" si="74"/>
        <v>3236.1</v>
      </c>
      <c r="O115" s="82"/>
      <c r="P115" s="82"/>
      <c r="Q115" s="84"/>
      <c r="R115" s="84"/>
      <c r="S115" s="84"/>
      <c r="T115" s="85"/>
    </row>
    <row r="116" spans="1:20" ht="13.5" customHeight="1" x14ac:dyDescent="0.2">
      <c r="A116" s="195"/>
      <c r="B116" s="180"/>
      <c r="C116" s="186"/>
      <c r="D116" s="79" t="s">
        <v>19</v>
      </c>
      <c r="E116" s="123">
        <v>27.88</v>
      </c>
      <c r="F116" s="121">
        <v>1.2</v>
      </c>
      <c r="G116" s="121">
        <v>69</v>
      </c>
      <c r="H116" s="122"/>
      <c r="I116" s="122"/>
      <c r="J116" s="133">
        <f t="shared" si="68"/>
        <v>33.455999999999996</v>
      </c>
      <c r="K116" s="133">
        <f>E116*G116</f>
        <v>1923.72</v>
      </c>
      <c r="L116" s="83">
        <f>SUM(J116,K116)</f>
        <v>1957.1759999999999</v>
      </c>
      <c r="M116" s="84">
        <f t="shared" si="74"/>
        <v>33.455999999999996</v>
      </c>
      <c r="N116" s="84">
        <f t="shared" si="74"/>
        <v>1923.72</v>
      </c>
      <c r="O116" s="82"/>
      <c r="P116" s="82"/>
      <c r="Q116" s="84"/>
      <c r="R116" s="84"/>
      <c r="S116" s="84"/>
      <c r="T116" s="85"/>
    </row>
    <row r="117" spans="1:20" ht="24" x14ac:dyDescent="0.2">
      <c r="A117" s="102"/>
      <c r="B117" s="103"/>
      <c r="C117" s="104"/>
      <c r="D117" s="87" t="s">
        <v>47</v>
      </c>
      <c r="E117" s="89">
        <f>SUM(E114,E115,E116)</f>
        <v>108.5</v>
      </c>
      <c r="F117" s="89"/>
      <c r="G117" s="89"/>
      <c r="H117" s="89">
        <f>SUM(H114,H115,H116)</f>
        <v>0</v>
      </c>
      <c r="I117" s="89">
        <f>SUM(I114,I115,I116)</f>
        <v>0</v>
      </c>
      <c r="J117" s="89">
        <f t="shared" ref="J117:S117" si="75">SUM(J114,J115,J116)</f>
        <v>130.19999999999999</v>
      </c>
      <c r="K117" s="89">
        <f t="shared" si="75"/>
        <v>7486.5</v>
      </c>
      <c r="L117" s="89">
        <f t="shared" si="75"/>
        <v>7616.6999999999989</v>
      </c>
      <c r="M117" s="89">
        <f t="shared" si="75"/>
        <v>130.19999999999999</v>
      </c>
      <c r="N117" s="89">
        <f t="shared" si="75"/>
        <v>7486.5</v>
      </c>
      <c r="O117" s="89">
        <f t="shared" si="75"/>
        <v>0</v>
      </c>
      <c r="P117" s="89">
        <f t="shared" si="75"/>
        <v>0</v>
      </c>
      <c r="Q117" s="89">
        <f t="shared" si="75"/>
        <v>0</v>
      </c>
      <c r="R117" s="89">
        <f t="shared" si="75"/>
        <v>0</v>
      </c>
      <c r="S117" s="89">
        <f t="shared" si="75"/>
        <v>0</v>
      </c>
      <c r="T117" s="90"/>
    </row>
    <row r="118" spans="1:20" s="98" customFormat="1" ht="24" x14ac:dyDescent="0.2">
      <c r="A118" s="112"/>
      <c r="B118" s="112"/>
      <c r="C118" s="113"/>
      <c r="D118" s="114" t="s">
        <v>50</v>
      </c>
      <c r="E118" s="116">
        <f>SUM(E105+E109+E113+E117)</f>
        <v>1124.06</v>
      </c>
      <c r="F118" s="116"/>
      <c r="G118" s="116"/>
      <c r="H118" s="116">
        <f>SUM(H105+H109+H113+H117)</f>
        <v>882.60199999999998</v>
      </c>
      <c r="I118" s="116">
        <f>SUM(I105+I109+I113+I117)</f>
        <v>69872.5</v>
      </c>
      <c r="J118" s="116">
        <f t="shared" ref="J118:S118" si="76">SUM(J105+J109+J113+J117)</f>
        <v>1348.8720000000001</v>
      </c>
      <c r="K118" s="116">
        <f t="shared" si="76"/>
        <v>96789.739999999991</v>
      </c>
      <c r="L118" s="116">
        <f t="shared" si="76"/>
        <v>98138.612000000008</v>
      </c>
      <c r="M118" s="116">
        <f t="shared" si="76"/>
        <v>466.27000000000004</v>
      </c>
      <c r="N118" s="116">
        <f t="shared" si="76"/>
        <v>26917.239999999998</v>
      </c>
      <c r="O118" s="116">
        <f t="shared" si="76"/>
        <v>0</v>
      </c>
      <c r="P118" s="116">
        <f t="shared" si="76"/>
        <v>0</v>
      </c>
      <c r="Q118" s="116">
        <f t="shared" si="76"/>
        <v>0</v>
      </c>
      <c r="R118" s="116">
        <f t="shared" si="76"/>
        <v>0</v>
      </c>
      <c r="S118" s="116">
        <f t="shared" si="76"/>
        <v>0</v>
      </c>
      <c r="T118" s="117"/>
    </row>
    <row r="119" spans="1:20" s="98" customFormat="1" ht="36" x14ac:dyDescent="0.2">
      <c r="A119" s="92"/>
      <c r="B119" s="92"/>
      <c r="C119" s="93"/>
      <c r="D119" s="94" t="s">
        <v>51</v>
      </c>
      <c r="E119" s="96">
        <f>E118+'2019'!E114</f>
        <v>12126.949999999999</v>
      </c>
      <c r="F119" s="96"/>
      <c r="G119" s="96"/>
      <c r="H119" s="96">
        <f>H118+'2019'!H114</f>
        <v>14086.078</v>
      </c>
      <c r="I119" s="96">
        <f>I118+'2019'!I114</f>
        <v>445451.52000000002</v>
      </c>
      <c r="J119" s="96">
        <f>J118+'2019'!J114</f>
        <v>14552.339999999997</v>
      </c>
      <c r="K119" s="96">
        <f>K118+'2019'!K114</f>
        <v>472368.76</v>
      </c>
      <c r="L119" s="96">
        <f>L118+'2019'!L114</f>
        <v>486921.1</v>
      </c>
      <c r="M119" s="96">
        <f>M118+'2019'!M114</f>
        <v>466.26200000000006</v>
      </c>
      <c r="N119" s="96">
        <f>N118+'2019'!N114</f>
        <v>26917.239999999998</v>
      </c>
      <c r="O119" s="96">
        <f>O118+'2019'!O114</f>
        <v>0</v>
      </c>
      <c r="P119" s="96">
        <f>P118+'2019'!P114</f>
        <v>0</v>
      </c>
      <c r="Q119" s="96">
        <f>Q118+'2019'!Q114</f>
        <v>0</v>
      </c>
      <c r="R119" s="96">
        <f>R118+'2019'!R114</f>
        <v>0</v>
      </c>
      <c r="S119" s="96">
        <f>S118+'2019'!S114</f>
        <v>0</v>
      </c>
      <c r="T119" s="97"/>
    </row>
    <row r="120" spans="1:20" s="70" customFormat="1" ht="38.25" x14ac:dyDescent="0.2">
      <c r="A120" s="129"/>
      <c r="B120" s="129"/>
      <c r="C120" s="129"/>
      <c r="D120" s="130" t="s">
        <v>52</v>
      </c>
      <c r="E120" s="131">
        <f>E24+E43+E62+E81+E99+E118</f>
        <v>18996.660000000003</v>
      </c>
      <c r="F120" s="131"/>
      <c r="G120" s="131"/>
      <c r="H120" s="131">
        <f t="shared" ref="H120:N120" si="77">H24+H43+H62+H81+H99+H118</f>
        <v>4438.6160000000009</v>
      </c>
      <c r="I120" s="131">
        <f t="shared" si="77"/>
        <v>351389.8</v>
      </c>
      <c r="J120" s="131">
        <f t="shared" si="77"/>
        <v>22795.992000000002</v>
      </c>
      <c r="K120" s="131">
        <f t="shared" si="77"/>
        <v>1434288.26</v>
      </c>
      <c r="L120" s="131">
        <f t="shared" si="77"/>
        <v>1457084.2519999996</v>
      </c>
      <c r="M120" s="131">
        <f t="shared" si="77"/>
        <v>18357.376</v>
      </c>
      <c r="N120" s="131">
        <f t="shared" si="77"/>
        <v>1082898.46</v>
      </c>
      <c r="O120" s="132"/>
      <c r="P120" s="129"/>
      <c r="Q120" s="129"/>
      <c r="R120" s="129"/>
      <c r="S120" s="129"/>
      <c r="T120" s="129"/>
    </row>
    <row r="121" spans="1:20" s="70" customFormat="1" x14ac:dyDescent="0.2">
      <c r="N121" s="135"/>
      <c r="O121" s="135"/>
    </row>
    <row r="122" spans="1:20" s="70" customFormat="1" x14ac:dyDescent="0.2">
      <c r="E122" s="136">
        <f>E7+E26+E45+E64+E83+E101</f>
        <v>1785.6</v>
      </c>
      <c r="M122" s="107">
        <f>M25+M44+M63+M82+M100+M119</f>
        <v>18357.362000000001</v>
      </c>
      <c r="N122" s="137">
        <f>N25+N44+N63+N82+N100+N119</f>
        <v>1082898.46</v>
      </c>
      <c r="O122" s="137">
        <f>SUM(M122:N122)</f>
        <v>1101255.8219999999</v>
      </c>
    </row>
    <row r="123" spans="1:20" s="70" customFormat="1" x14ac:dyDescent="0.2">
      <c r="E123" s="136">
        <f t="shared" ref="E123:E137" si="78">E8+E27+E46+E65+E84+E102</f>
        <v>1913.24</v>
      </c>
      <c r="N123" s="135"/>
      <c r="O123" s="135"/>
    </row>
    <row r="124" spans="1:20" s="70" customFormat="1" x14ac:dyDescent="0.2">
      <c r="E124" s="136">
        <f t="shared" si="78"/>
        <v>1051.8799999999999</v>
      </c>
      <c r="M124" s="107"/>
      <c r="N124" s="107"/>
      <c r="O124" s="137"/>
    </row>
    <row r="125" spans="1:20" s="70" customFormat="1" x14ac:dyDescent="0.2">
      <c r="E125" s="136">
        <f t="shared" si="78"/>
        <v>483.44</v>
      </c>
      <c r="N125" s="135"/>
      <c r="O125" s="135"/>
    </row>
    <row r="126" spans="1:20" x14ac:dyDescent="0.2">
      <c r="E126" s="136"/>
      <c r="N126" s="138"/>
      <c r="O126" s="138"/>
    </row>
    <row r="127" spans="1:20" x14ac:dyDescent="0.2">
      <c r="E127" s="136">
        <f t="shared" si="78"/>
        <v>1610.6399999999999</v>
      </c>
      <c r="N127" s="138"/>
      <c r="O127" s="138"/>
    </row>
    <row r="128" spans="1:20" x14ac:dyDescent="0.2">
      <c r="E128" s="136">
        <f>E13+E32+E51+E70+E107</f>
        <v>1460.98</v>
      </c>
      <c r="N128" s="138"/>
      <c r="O128" s="138"/>
    </row>
    <row r="129" spans="5:15" x14ac:dyDescent="0.2">
      <c r="E129" s="136">
        <f t="shared" si="78"/>
        <v>1472.4</v>
      </c>
      <c r="N129" s="138"/>
      <c r="O129" s="138"/>
    </row>
    <row r="130" spans="5:15" x14ac:dyDescent="0.2">
      <c r="E130" s="136"/>
      <c r="N130" s="138"/>
      <c r="O130" s="138"/>
    </row>
    <row r="131" spans="5:15" x14ac:dyDescent="0.2">
      <c r="E131" s="136">
        <f>E16+E35+E54+E73+E91+E110</f>
        <v>1654.5</v>
      </c>
      <c r="N131" s="138"/>
      <c r="O131" s="138"/>
    </row>
    <row r="132" spans="5:15" x14ac:dyDescent="0.2">
      <c r="E132" s="136">
        <f>E17+E36+E55+E74+E92+E111</f>
        <v>1537.1800000000003</v>
      </c>
      <c r="N132" s="138"/>
      <c r="O132" s="138"/>
    </row>
    <row r="133" spans="5:15" x14ac:dyDescent="0.2">
      <c r="E133" s="136">
        <f t="shared" si="78"/>
        <v>1515.92</v>
      </c>
      <c r="N133" s="138"/>
      <c r="O133" s="138"/>
    </row>
    <row r="134" spans="5:15" x14ac:dyDescent="0.2">
      <c r="E134" s="136"/>
    </row>
    <row r="135" spans="5:15" x14ac:dyDescent="0.2">
      <c r="E135" s="136">
        <f>E20+E39+E58+E77+E95+E114</f>
        <v>1495.92</v>
      </c>
    </row>
    <row r="136" spans="5:15" x14ac:dyDescent="0.2">
      <c r="E136" s="136">
        <f>E21+E40+E59+E78+E96+E115</f>
        <v>1513.14</v>
      </c>
    </row>
    <row r="137" spans="5:15" x14ac:dyDescent="0.2">
      <c r="E137" s="136">
        <f t="shared" si="78"/>
        <v>1501.8200000000002</v>
      </c>
    </row>
  </sheetData>
  <mergeCells count="37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T2:T5"/>
    <mergeCell ref="N2:N5"/>
    <mergeCell ref="O2:O5"/>
    <mergeCell ref="P2:P5"/>
    <mergeCell ref="F2:F5"/>
    <mergeCell ref="Q2:Q5"/>
    <mergeCell ref="R2:R5"/>
    <mergeCell ref="S2:S5"/>
    <mergeCell ref="G2:G5"/>
    <mergeCell ref="H2:I4"/>
    <mergeCell ref="A7:A22"/>
    <mergeCell ref="B7:B22"/>
    <mergeCell ref="C7:C22"/>
    <mergeCell ref="A26:A41"/>
    <mergeCell ref="B26:B41"/>
    <mergeCell ref="C26:C41"/>
    <mergeCell ref="A45:A60"/>
    <mergeCell ref="B45:B60"/>
    <mergeCell ref="C45:C60"/>
    <mergeCell ref="A64:A79"/>
    <mergeCell ref="B64:B79"/>
    <mergeCell ref="C64:C79"/>
    <mergeCell ref="A83:A97"/>
    <mergeCell ref="B83:B97"/>
    <mergeCell ref="C83:C97"/>
    <mergeCell ref="A101:A116"/>
    <mergeCell ref="B101:B116"/>
    <mergeCell ref="C101:C116"/>
  </mergeCells>
  <printOptions horizontalCentered="1"/>
  <pageMargins left="0" right="0" top="0.55118110236220474" bottom="0" header="0" footer="0"/>
  <pageSetup paperSize="9" scale="5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7"/>
  <sheetViews>
    <sheetView topLeftCell="B1" zoomScale="90" zoomScaleNormal="90" workbookViewId="0">
      <selection activeCell="K1" sqref="K1:K1048576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0.42578125" bestFit="1" customWidth="1"/>
    <col min="9" max="9" width="12.140625" bestFit="1" customWidth="1"/>
    <col min="10" max="14" width="12.85546875" customWidth="1"/>
    <col min="15" max="15" width="14.42578125" style="3" customWidth="1"/>
    <col min="16" max="18" width="12.85546875" customWidth="1"/>
    <col min="19" max="19" width="15.28515625" customWidth="1"/>
    <col min="20" max="20" width="17.140625" customWidth="1"/>
  </cols>
  <sheetData>
    <row r="1" spans="1:20" s="5" customFormat="1" ht="15.75" customHeight="1" x14ac:dyDescent="0.25">
      <c r="A1" s="6"/>
      <c r="B1" s="7" t="s">
        <v>0</v>
      </c>
      <c r="C1" s="222">
        <v>2021</v>
      </c>
      <c r="D1" s="223"/>
      <c r="E1" s="8"/>
      <c r="F1" s="9"/>
      <c r="G1" s="9"/>
      <c r="H1" s="8"/>
      <c r="I1" s="8"/>
      <c r="J1" s="9"/>
      <c r="K1" s="9"/>
      <c r="L1" s="9"/>
      <c r="M1" s="8"/>
      <c r="N1" s="8"/>
      <c r="O1" s="9"/>
      <c r="P1" s="8"/>
      <c r="Q1" s="8"/>
      <c r="R1" s="8"/>
      <c r="S1" s="8"/>
      <c r="T1" s="8"/>
    </row>
    <row r="2" spans="1:20" s="5" customFormat="1" ht="13.5" customHeight="1" x14ac:dyDescent="0.2">
      <c r="A2" s="219" t="s">
        <v>1</v>
      </c>
      <c r="B2" s="219" t="s">
        <v>2</v>
      </c>
      <c r="C2" s="230" t="s">
        <v>3</v>
      </c>
      <c r="D2" s="233" t="s">
        <v>4</v>
      </c>
      <c r="E2" s="234"/>
      <c r="F2" s="219" t="s">
        <v>42</v>
      </c>
      <c r="G2" s="219" t="s">
        <v>43</v>
      </c>
      <c r="H2" s="224" t="s">
        <v>39</v>
      </c>
      <c r="I2" s="225"/>
      <c r="J2" s="219" t="s">
        <v>38</v>
      </c>
      <c r="K2" s="219" t="s">
        <v>37</v>
      </c>
      <c r="L2" s="219" t="s">
        <v>5</v>
      </c>
      <c r="M2" s="219" t="s">
        <v>36</v>
      </c>
      <c r="N2" s="219" t="s">
        <v>35</v>
      </c>
      <c r="O2" s="219" t="s">
        <v>32</v>
      </c>
      <c r="P2" s="219" t="s">
        <v>33</v>
      </c>
      <c r="Q2" s="219" t="s">
        <v>29</v>
      </c>
      <c r="R2" s="219" t="s">
        <v>30</v>
      </c>
      <c r="S2" s="219" t="s">
        <v>31</v>
      </c>
      <c r="T2" s="219" t="s">
        <v>34</v>
      </c>
    </row>
    <row r="3" spans="1:20" s="5" customFormat="1" ht="12.75" customHeight="1" x14ac:dyDescent="0.2">
      <c r="A3" s="220"/>
      <c r="B3" s="220"/>
      <c r="C3" s="231"/>
      <c r="D3" s="235"/>
      <c r="E3" s="236"/>
      <c r="F3" s="220"/>
      <c r="G3" s="220"/>
      <c r="H3" s="226"/>
      <c r="I3" s="227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1:20" s="5" customFormat="1" x14ac:dyDescent="0.2">
      <c r="A4" s="220"/>
      <c r="B4" s="220"/>
      <c r="C4" s="231"/>
      <c r="D4" s="237"/>
      <c r="E4" s="238"/>
      <c r="F4" s="220"/>
      <c r="G4" s="220"/>
      <c r="H4" s="228"/>
      <c r="I4" s="22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5" spans="1:20" s="5" customFormat="1" ht="126" customHeight="1" x14ac:dyDescent="0.2">
      <c r="A5" s="221"/>
      <c r="B5" s="221"/>
      <c r="C5" s="232"/>
      <c r="D5" s="21" t="s">
        <v>6</v>
      </c>
      <c r="E5" s="21" t="s">
        <v>7</v>
      </c>
      <c r="F5" s="221"/>
      <c r="G5" s="221"/>
      <c r="H5" s="22" t="s">
        <v>40</v>
      </c>
      <c r="I5" s="22" t="s">
        <v>41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</row>
    <row r="6" spans="1:20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11</v>
      </c>
      <c r="G6" s="10">
        <v>11</v>
      </c>
      <c r="H6" s="10"/>
      <c r="I6" s="10"/>
      <c r="J6" s="10">
        <v>8</v>
      </c>
      <c r="K6" s="10">
        <v>9</v>
      </c>
      <c r="L6" s="10">
        <v>10</v>
      </c>
      <c r="M6" s="10">
        <v>17</v>
      </c>
      <c r="N6" s="10">
        <v>18</v>
      </c>
      <c r="O6" s="10">
        <v>14</v>
      </c>
      <c r="P6" s="10">
        <v>15</v>
      </c>
      <c r="Q6" s="10">
        <v>20</v>
      </c>
      <c r="R6" s="10">
        <v>21</v>
      </c>
      <c r="S6" s="10">
        <v>22</v>
      </c>
      <c r="T6" s="11">
        <v>23</v>
      </c>
    </row>
    <row r="7" spans="1:20" ht="12.75" customHeight="1" x14ac:dyDescent="0.2">
      <c r="A7" s="213">
        <v>1</v>
      </c>
      <c r="B7" s="206" t="s">
        <v>26</v>
      </c>
      <c r="C7" s="210" t="s">
        <v>22</v>
      </c>
      <c r="D7" s="4" t="s">
        <v>8</v>
      </c>
      <c r="E7" s="40">
        <v>788.38</v>
      </c>
      <c r="F7" s="41">
        <v>1.2</v>
      </c>
      <c r="G7" s="41">
        <v>82</v>
      </c>
      <c r="H7" s="145">
        <v>946.06</v>
      </c>
      <c r="I7" s="143">
        <v>64647.16</v>
      </c>
      <c r="J7" s="59">
        <f>(E7*F7)</f>
        <v>946.05599999999993</v>
      </c>
      <c r="K7" s="59">
        <f>E7*G7</f>
        <v>64647.159999999996</v>
      </c>
      <c r="L7" s="20">
        <f>SUM(J7,K7)</f>
        <v>65593.216</v>
      </c>
      <c r="M7" s="1">
        <f>J7-H7</f>
        <v>-4.0000000000190994E-3</v>
      </c>
      <c r="N7" s="1">
        <f t="shared" ref="M7:N10" si="0">K7-I7</f>
        <v>0</v>
      </c>
      <c r="O7" s="2"/>
      <c r="P7" s="2"/>
      <c r="Q7" s="46">
        <v>98320</v>
      </c>
      <c r="R7" s="46"/>
      <c r="S7" s="1"/>
      <c r="T7" s="19"/>
    </row>
    <row r="8" spans="1:20" ht="12" customHeight="1" x14ac:dyDescent="0.2">
      <c r="A8" s="214"/>
      <c r="B8" s="207"/>
      <c r="C8" s="211"/>
      <c r="D8" s="4" t="s">
        <v>9</v>
      </c>
      <c r="E8" s="43">
        <v>723</v>
      </c>
      <c r="F8" s="41">
        <v>1.2</v>
      </c>
      <c r="G8" s="41">
        <v>82</v>
      </c>
      <c r="H8" s="143">
        <v>867.6</v>
      </c>
      <c r="I8" s="143">
        <v>59286</v>
      </c>
      <c r="J8" s="59">
        <f>(E8*F8)</f>
        <v>867.6</v>
      </c>
      <c r="K8" s="59">
        <f>E8*G8</f>
        <v>59286</v>
      </c>
      <c r="L8" s="20">
        <f>SUM(J8,K8)</f>
        <v>60153.599999999999</v>
      </c>
      <c r="M8" s="1">
        <f t="shared" si="0"/>
        <v>0</v>
      </c>
      <c r="N8" s="1">
        <f t="shared" si="0"/>
        <v>0</v>
      </c>
      <c r="O8" s="2"/>
      <c r="P8" s="2"/>
      <c r="Q8" s="46">
        <v>106724</v>
      </c>
      <c r="R8" s="46"/>
      <c r="S8" s="1"/>
      <c r="T8" s="19"/>
    </row>
    <row r="9" spans="1:20" ht="1.5" hidden="1" customHeight="1" x14ac:dyDescent="0.2">
      <c r="A9" s="214"/>
      <c r="B9" s="207"/>
      <c r="C9" s="211"/>
      <c r="D9" s="4" t="s">
        <v>53</v>
      </c>
      <c r="E9" s="43"/>
      <c r="F9" s="41">
        <v>1.2</v>
      </c>
      <c r="G9" s="41">
        <v>82</v>
      </c>
      <c r="H9" s="143"/>
      <c r="I9" s="143"/>
      <c r="J9" s="59">
        <f>(E9*F9)</f>
        <v>0</v>
      </c>
      <c r="K9" s="59">
        <f>E9*G9</f>
        <v>0</v>
      </c>
      <c r="L9" s="20">
        <f>SUM(J9,K9)</f>
        <v>0</v>
      </c>
      <c r="M9" s="1">
        <f>J9-H9</f>
        <v>0</v>
      </c>
      <c r="N9" s="1">
        <f>K9-I9</f>
        <v>0</v>
      </c>
      <c r="O9" s="2"/>
      <c r="P9" s="2"/>
      <c r="Q9" s="46"/>
      <c r="R9" s="46"/>
      <c r="S9" s="1"/>
      <c r="T9" s="19"/>
    </row>
    <row r="10" spans="1:20" x14ac:dyDescent="0.2">
      <c r="A10" s="214"/>
      <c r="B10" s="207"/>
      <c r="C10" s="211"/>
      <c r="D10" s="4" t="s">
        <v>10</v>
      </c>
      <c r="E10" s="43">
        <v>842.02</v>
      </c>
      <c r="F10" s="41">
        <v>1.2</v>
      </c>
      <c r="G10" s="41">
        <v>82</v>
      </c>
      <c r="H10" s="143">
        <v>1010.42</v>
      </c>
      <c r="I10" s="143">
        <v>69045.64</v>
      </c>
      <c r="J10" s="59">
        <f>(E10*F10)</f>
        <v>1010.424</v>
      </c>
      <c r="K10" s="59">
        <f>E10*G10</f>
        <v>69045.64</v>
      </c>
      <c r="L10" s="20">
        <f>SUM(J10,K10)</f>
        <v>70056.063999999998</v>
      </c>
      <c r="M10" s="1">
        <f t="shared" si="0"/>
        <v>4.0000000000190994E-3</v>
      </c>
      <c r="N10" s="1">
        <f t="shared" si="0"/>
        <v>0</v>
      </c>
      <c r="O10" s="2"/>
      <c r="P10" s="2"/>
      <c r="Q10" s="46"/>
      <c r="R10" s="46"/>
      <c r="S10" s="1"/>
      <c r="T10" s="19"/>
    </row>
    <row r="11" spans="1:20" ht="24" x14ac:dyDescent="0.2">
      <c r="A11" s="214"/>
      <c r="B11" s="207"/>
      <c r="C11" s="211"/>
      <c r="D11" s="23" t="s">
        <v>44</v>
      </c>
      <c r="E11" s="13">
        <f>SUM(E7,E8,E9,E10)</f>
        <v>2353.4</v>
      </c>
      <c r="F11" s="13"/>
      <c r="G11" s="13"/>
      <c r="H11" s="13">
        <f t="shared" ref="H11:S11" si="1">SUM(H7,H8,H9,H10)</f>
        <v>2824.08</v>
      </c>
      <c r="I11" s="13">
        <f t="shared" si="1"/>
        <v>192978.8</v>
      </c>
      <c r="J11" s="13">
        <f t="shared" si="1"/>
        <v>2824.08</v>
      </c>
      <c r="K11" s="13">
        <f t="shared" si="1"/>
        <v>192978.8</v>
      </c>
      <c r="L11" s="13">
        <f t="shared" si="1"/>
        <v>195802.88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205044</v>
      </c>
      <c r="R11" s="13">
        <f t="shared" si="1"/>
        <v>0</v>
      </c>
      <c r="S11" s="13">
        <f t="shared" si="1"/>
        <v>0</v>
      </c>
      <c r="T11" s="13"/>
    </row>
    <row r="12" spans="1:20" x14ac:dyDescent="0.2">
      <c r="A12" s="214"/>
      <c r="B12" s="207"/>
      <c r="C12" s="211"/>
      <c r="D12" s="4" t="s">
        <v>11</v>
      </c>
      <c r="E12" s="44">
        <v>944.54</v>
      </c>
      <c r="F12" s="41">
        <v>1.2</v>
      </c>
      <c r="G12" s="41">
        <v>82</v>
      </c>
      <c r="H12" s="142">
        <v>1133.4479999999999</v>
      </c>
      <c r="I12" s="142">
        <v>77452.28</v>
      </c>
      <c r="J12" s="59">
        <f>(E12*F12)</f>
        <v>1133.4479999999999</v>
      </c>
      <c r="K12" s="59">
        <f>E12*G12</f>
        <v>77452.28</v>
      </c>
      <c r="L12" s="20">
        <f>SUM(J12,K12)</f>
        <v>78585.728000000003</v>
      </c>
      <c r="M12" s="1">
        <f t="shared" ref="M12:N14" si="2">J12-H12</f>
        <v>0</v>
      </c>
      <c r="N12" s="1">
        <f t="shared" si="2"/>
        <v>0</v>
      </c>
      <c r="O12" s="2"/>
      <c r="P12" s="2"/>
      <c r="Q12" s="46"/>
      <c r="R12" s="46"/>
      <c r="S12" s="1"/>
      <c r="T12" s="19"/>
    </row>
    <row r="13" spans="1:20" x14ac:dyDescent="0.2">
      <c r="A13" s="214"/>
      <c r="B13" s="207"/>
      <c r="C13" s="211"/>
      <c r="D13" s="4" t="s">
        <v>12</v>
      </c>
      <c r="E13" s="44">
        <v>985.12</v>
      </c>
      <c r="F13" s="41">
        <v>1.2</v>
      </c>
      <c r="G13" s="41">
        <v>82</v>
      </c>
      <c r="H13" s="142">
        <v>1182.144</v>
      </c>
      <c r="I13" s="142">
        <v>80779.839999999997</v>
      </c>
      <c r="J13" s="59">
        <f>(E13*F13)</f>
        <v>1182.144</v>
      </c>
      <c r="K13" s="59">
        <f>E13*G13</f>
        <v>80779.839999999997</v>
      </c>
      <c r="L13" s="20">
        <f>SUM(J13,K13)</f>
        <v>81961.983999999997</v>
      </c>
      <c r="M13" s="1">
        <f t="shared" si="2"/>
        <v>0</v>
      </c>
      <c r="N13" s="1">
        <f t="shared" si="2"/>
        <v>0</v>
      </c>
      <c r="O13" s="2"/>
      <c r="P13" s="2"/>
      <c r="Q13" s="46"/>
      <c r="R13" s="46"/>
      <c r="S13" s="1"/>
      <c r="T13" s="19"/>
    </row>
    <row r="14" spans="1:20" x14ac:dyDescent="0.2">
      <c r="A14" s="214"/>
      <c r="B14" s="207"/>
      <c r="C14" s="211"/>
      <c r="D14" s="4" t="s">
        <v>13</v>
      </c>
      <c r="E14" s="44">
        <v>992.88</v>
      </c>
      <c r="F14" s="41">
        <v>1.2</v>
      </c>
      <c r="G14" s="41">
        <v>82</v>
      </c>
      <c r="H14" s="142">
        <v>1191.4559999999999</v>
      </c>
      <c r="I14" s="142">
        <v>81416.160000000003</v>
      </c>
      <c r="J14" s="59">
        <f>(E14*F14)</f>
        <v>1191.4559999999999</v>
      </c>
      <c r="K14" s="59">
        <f>E14*G14</f>
        <v>81416.160000000003</v>
      </c>
      <c r="L14" s="20">
        <f>SUM(J14,K14)</f>
        <v>82607.616000000009</v>
      </c>
      <c r="M14" s="1">
        <f t="shared" si="2"/>
        <v>0</v>
      </c>
      <c r="N14" s="1">
        <f t="shared" si="2"/>
        <v>0</v>
      </c>
      <c r="O14" s="2"/>
      <c r="P14" s="2"/>
      <c r="Q14" s="46"/>
      <c r="R14" s="46"/>
      <c r="S14" s="1"/>
      <c r="T14" s="19"/>
    </row>
    <row r="15" spans="1:20" ht="24" x14ac:dyDescent="0.2">
      <c r="A15" s="214"/>
      <c r="B15" s="207"/>
      <c r="C15" s="211"/>
      <c r="D15" s="23" t="s">
        <v>45</v>
      </c>
      <c r="E15" s="13">
        <f>SUM(E12,E13,E14)</f>
        <v>2922.54</v>
      </c>
      <c r="F15" s="13"/>
      <c r="G15" s="13"/>
      <c r="H15" s="13">
        <f>SUM(H12,H13,H14)</f>
        <v>3507.0479999999998</v>
      </c>
      <c r="I15" s="13">
        <f>SUM(I12,I13,I14)</f>
        <v>239648.28</v>
      </c>
      <c r="J15" s="13">
        <f t="shared" ref="J15:S15" si="3">SUM(J12,J13,J14)</f>
        <v>3507.0479999999998</v>
      </c>
      <c r="K15" s="13">
        <f t="shared" si="3"/>
        <v>239648.28</v>
      </c>
      <c r="L15" s="13">
        <f t="shared" si="3"/>
        <v>243155.32800000001</v>
      </c>
      <c r="M15" s="13">
        <f t="shared" si="3"/>
        <v>0</v>
      </c>
      <c r="N15" s="13">
        <f t="shared" si="3"/>
        <v>0</v>
      </c>
      <c r="O15" s="13">
        <f t="shared" si="3"/>
        <v>0</v>
      </c>
      <c r="P15" s="13">
        <f t="shared" si="3"/>
        <v>0</v>
      </c>
      <c r="Q15" s="47">
        <f t="shared" si="3"/>
        <v>0</v>
      </c>
      <c r="R15" s="47">
        <f t="shared" si="3"/>
        <v>0</v>
      </c>
      <c r="S15" s="13">
        <f t="shared" si="3"/>
        <v>0</v>
      </c>
      <c r="T15" s="14"/>
    </row>
    <row r="16" spans="1:20" x14ac:dyDescent="0.2">
      <c r="A16" s="214"/>
      <c r="B16" s="208"/>
      <c r="C16" s="211"/>
      <c r="D16" s="4" t="s">
        <v>14</v>
      </c>
      <c r="E16" s="44">
        <v>1200.22</v>
      </c>
      <c r="F16" s="41">
        <v>1.2</v>
      </c>
      <c r="G16" s="41">
        <v>82</v>
      </c>
      <c r="H16" s="142">
        <v>1440.2639999999999</v>
      </c>
      <c r="I16" s="142">
        <v>98418.040000000008</v>
      </c>
      <c r="J16" s="59">
        <f>(E16*F16)</f>
        <v>1440.2639999999999</v>
      </c>
      <c r="K16" s="59">
        <f>E16*G16</f>
        <v>98418.040000000008</v>
      </c>
      <c r="L16" s="20">
        <f>SUM(J16,K16)</f>
        <v>99858.304000000004</v>
      </c>
      <c r="M16" s="1">
        <f t="shared" ref="M16:N18" si="4">J16-H16</f>
        <v>0</v>
      </c>
      <c r="N16" s="1">
        <f t="shared" si="4"/>
        <v>0</v>
      </c>
      <c r="O16" s="2"/>
      <c r="P16" s="2"/>
      <c r="Q16" s="46">
        <v>709067.32</v>
      </c>
      <c r="R16" s="46"/>
      <c r="S16" s="1"/>
      <c r="T16" s="19"/>
    </row>
    <row r="17" spans="1:20" x14ac:dyDescent="0.2">
      <c r="A17" s="214"/>
      <c r="B17" s="208"/>
      <c r="C17" s="211"/>
      <c r="D17" s="4" t="s">
        <v>15</v>
      </c>
      <c r="E17" s="44">
        <v>998.42</v>
      </c>
      <c r="F17" s="41">
        <v>1.2</v>
      </c>
      <c r="G17" s="41">
        <v>82</v>
      </c>
      <c r="H17" s="142">
        <v>1198.1039999999998</v>
      </c>
      <c r="I17" s="142">
        <v>81870.44</v>
      </c>
      <c r="J17" s="59">
        <f>(E17*F17)</f>
        <v>1198.1039999999998</v>
      </c>
      <c r="K17" s="59">
        <f>E17*G17</f>
        <v>81870.44</v>
      </c>
      <c r="L17" s="20">
        <f>SUM(J17,K17)</f>
        <v>83068.544000000009</v>
      </c>
      <c r="M17" s="1">
        <f t="shared" si="4"/>
        <v>0</v>
      </c>
      <c r="N17" s="1">
        <f t="shared" si="4"/>
        <v>0</v>
      </c>
      <c r="O17" s="2"/>
      <c r="P17" s="2"/>
      <c r="Q17" s="46"/>
      <c r="R17" s="46"/>
      <c r="S17" s="1"/>
      <c r="T17" s="19"/>
    </row>
    <row r="18" spans="1:20" x14ac:dyDescent="0.2">
      <c r="A18" s="214"/>
      <c r="B18" s="208"/>
      <c r="C18" s="211"/>
      <c r="D18" s="4" t="s">
        <v>16</v>
      </c>
      <c r="E18" s="44">
        <v>1009.48</v>
      </c>
      <c r="F18" s="41">
        <v>1.2</v>
      </c>
      <c r="G18" s="41">
        <v>82</v>
      </c>
      <c r="H18" s="142">
        <v>1211.376</v>
      </c>
      <c r="I18" s="142">
        <v>82777.36</v>
      </c>
      <c r="J18" s="59">
        <f>(E18*F18)</f>
        <v>1211.376</v>
      </c>
      <c r="K18" s="59">
        <f>E18*G18</f>
        <v>82777.36</v>
      </c>
      <c r="L18" s="20">
        <f>SUM(J18,K18)</f>
        <v>83988.736000000004</v>
      </c>
      <c r="M18" s="1">
        <f t="shared" si="4"/>
        <v>0</v>
      </c>
      <c r="N18" s="1">
        <f t="shared" si="4"/>
        <v>0</v>
      </c>
      <c r="O18" s="2"/>
      <c r="P18" s="2"/>
      <c r="Q18" s="46"/>
      <c r="R18" s="46"/>
      <c r="S18" s="1"/>
      <c r="T18" s="19"/>
    </row>
    <row r="19" spans="1:20" ht="24" x14ac:dyDescent="0.2">
      <c r="A19" s="214"/>
      <c r="B19" s="208"/>
      <c r="C19" s="211"/>
      <c r="D19" s="23" t="s">
        <v>46</v>
      </c>
      <c r="E19" s="13">
        <f>SUM(E16,E17,E18)</f>
        <v>3208.12</v>
      </c>
      <c r="F19" s="13"/>
      <c r="G19" s="13"/>
      <c r="H19" s="13">
        <f>SUM(H16,H17,H18)</f>
        <v>3849.7439999999997</v>
      </c>
      <c r="I19" s="13">
        <f>SUM(I16,I17,I18)</f>
        <v>263065.84000000003</v>
      </c>
      <c r="J19" s="13">
        <f t="shared" ref="J19:S19" si="5">SUM(J16,J17,J18)</f>
        <v>3849.7439999999997</v>
      </c>
      <c r="K19" s="13">
        <f t="shared" si="5"/>
        <v>263065.84000000003</v>
      </c>
      <c r="L19" s="13">
        <f t="shared" si="5"/>
        <v>266915.58400000003</v>
      </c>
      <c r="M19" s="13">
        <f t="shared" si="5"/>
        <v>0</v>
      </c>
      <c r="N19" s="13">
        <f t="shared" si="5"/>
        <v>0</v>
      </c>
      <c r="O19" s="13">
        <f t="shared" si="5"/>
        <v>0</v>
      </c>
      <c r="P19" s="13">
        <f t="shared" si="5"/>
        <v>0</v>
      </c>
      <c r="Q19" s="47">
        <f t="shared" si="5"/>
        <v>709067.32</v>
      </c>
      <c r="R19" s="47">
        <f t="shared" si="5"/>
        <v>0</v>
      </c>
      <c r="S19" s="13">
        <f t="shared" si="5"/>
        <v>0</v>
      </c>
      <c r="T19" s="14"/>
    </row>
    <row r="20" spans="1:20" x14ac:dyDescent="0.2">
      <c r="A20" s="214"/>
      <c r="B20" s="208"/>
      <c r="C20" s="211"/>
      <c r="D20" s="4" t="s">
        <v>17</v>
      </c>
      <c r="E20" s="40">
        <v>829.08</v>
      </c>
      <c r="F20" s="41">
        <v>1.2</v>
      </c>
      <c r="G20" s="41">
        <v>82</v>
      </c>
      <c r="H20" s="142">
        <v>994.89599999999996</v>
      </c>
      <c r="I20" s="142">
        <v>67984.56</v>
      </c>
      <c r="J20" s="59">
        <f>(E20*F20)</f>
        <v>994.89599999999996</v>
      </c>
      <c r="K20" s="59">
        <f>E20*G20</f>
        <v>67984.56</v>
      </c>
      <c r="L20" s="20">
        <f>SUM(J20,K20)</f>
        <v>68979.455999999991</v>
      </c>
      <c r="M20" s="1">
        <f t="shared" ref="M20:N22" si="6">J20-H20</f>
        <v>0</v>
      </c>
      <c r="N20" s="1">
        <f t="shared" si="6"/>
        <v>0</v>
      </c>
      <c r="O20" s="2"/>
      <c r="P20" s="2"/>
      <c r="Q20" s="46"/>
      <c r="R20" s="46"/>
      <c r="S20" s="1"/>
      <c r="T20" s="19"/>
    </row>
    <row r="21" spans="1:20" x14ac:dyDescent="0.2">
      <c r="A21" s="214"/>
      <c r="B21" s="208"/>
      <c r="C21" s="211"/>
      <c r="D21" s="4" t="s">
        <v>18</v>
      </c>
      <c r="E21" s="43">
        <v>925.14</v>
      </c>
      <c r="F21" s="41">
        <v>1.2</v>
      </c>
      <c r="G21" s="41">
        <v>82</v>
      </c>
      <c r="H21" s="142">
        <v>1110.1679999999999</v>
      </c>
      <c r="I21" s="142">
        <v>75861.48</v>
      </c>
      <c r="J21" s="59">
        <f>(E21*F21)</f>
        <v>1110.1679999999999</v>
      </c>
      <c r="K21" s="59">
        <f>E21*G21</f>
        <v>75861.48</v>
      </c>
      <c r="L21" s="20">
        <f>SUM(J21,K21)</f>
        <v>76971.648000000001</v>
      </c>
      <c r="M21" s="1">
        <f t="shared" si="6"/>
        <v>0</v>
      </c>
      <c r="N21" s="1">
        <f t="shared" si="6"/>
        <v>0</v>
      </c>
      <c r="O21" s="2"/>
      <c r="P21" s="2"/>
      <c r="Q21" s="46"/>
      <c r="R21" s="46"/>
      <c r="S21" s="1"/>
      <c r="T21" s="19"/>
    </row>
    <row r="22" spans="1:20" x14ac:dyDescent="0.2">
      <c r="A22" s="215"/>
      <c r="B22" s="209"/>
      <c r="C22" s="212"/>
      <c r="D22" s="4" t="s">
        <v>19</v>
      </c>
      <c r="E22" s="43">
        <v>830.78</v>
      </c>
      <c r="F22" s="41">
        <v>1.2</v>
      </c>
      <c r="G22" s="41">
        <v>82</v>
      </c>
      <c r="H22" s="142">
        <v>996.93599999999992</v>
      </c>
      <c r="I22" s="142">
        <v>68123.959999999992</v>
      </c>
      <c r="J22" s="59">
        <f>(E22*F22)</f>
        <v>996.93599999999992</v>
      </c>
      <c r="K22" s="59">
        <f>E22*G22</f>
        <v>68123.959999999992</v>
      </c>
      <c r="L22" s="20">
        <f>SUM(J22,K22)</f>
        <v>69120.895999999993</v>
      </c>
      <c r="M22" s="1">
        <f t="shared" si="6"/>
        <v>0</v>
      </c>
      <c r="N22" s="1">
        <f t="shared" si="6"/>
        <v>0</v>
      </c>
      <c r="O22" s="2"/>
      <c r="P22" s="2"/>
      <c r="Q22" s="46"/>
      <c r="R22" s="46"/>
      <c r="S22" s="1"/>
      <c r="T22" s="19"/>
    </row>
    <row r="23" spans="1:20" ht="24" x14ac:dyDescent="0.2">
      <c r="A23" s="15"/>
      <c r="B23" s="15"/>
      <c r="C23" s="15"/>
      <c r="D23" s="23" t="s">
        <v>47</v>
      </c>
      <c r="E23" s="13">
        <f>SUM(E20,E21,E22)</f>
        <v>2585</v>
      </c>
      <c r="F23" s="13"/>
      <c r="G23" s="13"/>
      <c r="H23" s="13">
        <f>SUM(H20,H21,H22)</f>
        <v>3102</v>
      </c>
      <c r="I23" s="13">
        <f>SUM(I20,I21,I22)</f>
        <v>211969.99999999997</v>
      </c>
      <c r="J23" s="13">
        <f t="shared" ref="J23:S23" si="7">SUM(J20,J21,J22)</f>
        <v>3102</v>
      </c>
      <c r="K23" s="13">
        <f t="shared" si="7"/>
        <v>211969.99999999997</v>
      </c>
      <c r="L23" s="13">
        <f t="shared" si="7"/>
        <v>215072</v>
      </c>
      <c r="M23" s="13">
        <f t="shared" si="7"/>
        <v>0</v>
      </c>
      <c r="N23" s="13">
        <f t="shared" si="7"/>
        <v>0</v>
      </c>
      <c r="O23" s="13">
        <f t="shared" si="7"/>
        <v>0</v>
      </c>
      <c r="P23" s="13">
        <f t="shared" si="7"/>
        <v>0</v>
      </c>
      <c r="Q23" s="47">
        <f t="shared" si="7"/>
        <v>0</v>
      </c>
      <c r="R23" s="47">
        <f t="shared" si="7"/>
        <v>0</v>
      </c>
      <c r="S23" s="13">
        <f t="shared" si="7"/>
        <v>0</v>
      </c>
      <c r="T23" s="14"/>
    </row>
    <row r="24" spans="1:20" s="28" customFormat="1" ht="24" x14ac:dyDescent="0.2">
      <c r="A24" s="34"/>
      <c r="B24" s="34"/>
      <c r="C24" s="35"/>
      <c r="D24" s="36" t="s">
        <v>50</v>
      </c>
      <c r="E24" s="37">
        <f>SUM(E11+E15+E19+E23)</f>
        <v>11069.060000000001</v>
      </c>
      <c r="F24" s="37"/>
      <c r="G24" s="37"/>
      <c r="H24" s="37">
        <f>SUM(H11+H15+H19+H23)</f>
        <v>13282.871999999999</v>
      </c>
      <c r="I24" s="37">
        <f>SUM(I11+I15+I19+I23)</f>
        <v>907662.91999999993</v>
      </c>
      <c r="J24" s="37">
        <f>SUM(J11+J15+J19+J23)</f>
        <v>13282.871999999999</v>
      </c>
      <c r="K24" s="37">
        <f t="shared" ref="K24:S24" si="8">SUM(K11+K15+K19+K23)</f>
        <v>907662.91999999993</v>
      </c>
      <c r="L24" s="37">
        <f t="shared" si="8"/>
        <v>920945.79200000002</v>
      </c>
      <c r="M24" s="37">
        <f t="shared" si="8"/>
        <v>0</v>
      </c>
      <c r="N24" s="37">
        <f t="shared" si="8"/>
        <v>0</v>
      </c>
      <c r="O24" s="37">
        <f t="shared" si="8"/>
        <v>0</v>
      </c>
      <c r="P24" s="37">
        <f t="shared" si="8"/>
        <v>0</v>
      </c>
      <c r="Q24" s="48">
        <f t="shared" si="8"/>
        <v>914111.32</v>
      </c>
      <c r="R24" s="48">
        <f t="shared" si="8"/>
        <v>0</v>
      </c>
      <c r="S24" s="37">
        <f t="shared" si="8"/>
        <v>0</v>
      </c>
      <c r="T24" s="38"/>
    </row>
    <row r="25" spans="1:20" s="28" customFormat="1" ht="36" x14ac:dyDescent="0.2">
      <c r="A25" s="24"/>
      <c r="B25" s="24"/>
      <c r="C25" s="25"/>
      <c r="D25" s="26" t="s">
        <v>51</v>
      </c>
      <c r="E25" s="27">
        <f>E24+'2020'!E25</f>
        <v>166535.49000000002</v>
      </c>
      <c r="F25" s="27"/>
      <c r="G25" s="27"/>
      <c r="H25" s="27">
        <f>H24+'2020'!H25</f>
        <v>192275.53199999998</v>
      </c>
      <c r="I25" s="27">
        <f>I24+'2020'!I25</f>
        <v>4134929.72</v>
      </c>
      <c r="J25" s="27">
        <f>J24+'2020'!J25</f>
        <v>199842.58799999999</v>
      </c>
      <c r="K25" s="27">
        <f>K24+'2020'!K25</f>
        <v>4583138.4000000004</v>
      </c>
      <c r="L25" s="27">
        <f>L24+'2020'!L25</f>
        <v>4782980.9879999999</v>
      </c>
      <c r="M25" s="27">
        <f>M24+'2020'!M25</f>
        <v>7567.0560000000005</v>
      </c>
      <c r="N25" s="27">
        <f>N24+'2020'!N25</f>
        <v>448208.68</v>
      </c>
      <c r="O25" s="27">
        <f>O24+'2020'!O25</f>
        <v>0</v>
      </c>
      <c r="P25" s="27">
        <f>P24+'2020'!P25</f>
        <v>0</v>
      </c>
      <c r="Q25" s="27">
        <f>Q24+'2020'!Q25</f>
        <v>914111.32</v>
      </c>
      <c r="R25" s="27">
        <f>R24+'2020'!R25</f>
        <v>0</v>
      </c>
      <c r="S25" s="27">
        <f>S24+'2020'!S25</f>
        <v>0</v>
      </c>
      <c r="T25" s="27">
        <f>T24+'2020'!T25</f>
        <v>0</v>
      </c>
    </row>
    <row r="26" spans="1:20" ht="12.75" customHeight="1" x14ac:dyDescent="0.2">
      <c r="A26" s="213">
        <v>2</v>
      </c>
      <c r="B26" s="206" t="s">
        <v>27</v>
      </c>
      <c r="C26" s="216" t="s">
        <v>56</v>
      </c>
      <c r="D26" s="4" t="s">
        <v>8</v>
      </c>
      <c r="E26" s="40">
        <v>279.77999999999997</v>
      </c>
      <c r="F26" s="41">
        <v>1.2</v>
      </c>
      <c r="G26" s="41">
        <v>82</v>
      </c>
      <c r="H26" s="143">
        <v>335.73599999999993</v>
      </c>
      <c r="I26" s="142">
        <v>22941.96</v>
      </c>
      <c r="J26" s="2">
        <f>(E26*F26)</f>
        <v>335.73599999999993</v>
      </c>
      <c r="K26" s="2">
        <f>E26*G26</f>
        <v>22941.96</v>
      </c>
      <c r="L26" s="20">
        <f>SUM(J26,K26)</f>
        <v>23277.696</v>
      </c>
      <c r="M26" s="1">
        <f t="shared" ref="M26:N29" si="9">J26-H26</f>
        <v>0</v>
      </c>
      <c r="N26" s="1">
        <f t="shared" si="9"/>
        <v>0</v>
      </c>
      <c r="O26" s="2"/>
      <c r="P26" s="2"/>
      <c r="Q26" s="46"/>
      <c r="R26" s="46"/>
      <c r="S26" s="1"/>
      <c r="T26" s="19"/>
    </row>
    <row r="27" spans="1:20" ht="12" customHeight="1" x14ac:dyDescent="0.2">
      <c r="A27" s="214"/>
      <c r="B27" s="207"/>
      <c r="C27" s="217"/>
      <c r="D27" s="4" t="s">
        <v>9</v>
      </c>
      <c r="E27" s="43">
        <v>245.46</v>
      </c>
      <c r="F27" s="41">
        <v>1.2</v>
      </c>
      <c r="G27" s="41">
        <v>82</v>
      </c>
      <c r="H27" s="142">
        <v>294.55200000000002</v>
      </c>
      <c r="I27" s="142">
        <v>20127.72</v>
      </c>
      <c r="J27" s="2">
        <f>(E27*F27)</f>
        <v>294.55200000000002</v>
      </c>
      <c r="K27" s="2">
        <f>E27*G27</f>
        <v>20127.72</v>
      </c>
      <c r="L27" s="20">
        <f>SUM(J27,K27)</f>
        <v>20422.272000000001</v>
      </c>
      <c r="M27" s="1">
        <f t="shared" si="9"/>
        <v>0</v>
      </c>
      <c r="N27" s="1">
        <f t="shared" si="9"/>
        <v>0</v>
      </c>
      <c r="O27" s="2"/>
      <c r="P27" s="2"/>
      <c r="Q27" s="46"/>
      <c r="R27" s="46"/>
      <c r="S27" s="1"/>
      <c r="T27" s="19"/>
    </row>
    <row r="28" spans="1:20" ht="12" customHeight="1" x14ac:dyDescent="0.2">
      <c r="A28" s="214"/>
      <c r="B28" s="207"/>
      <c r="C28" s="217"/>
      <c r="D28" s="4" t="s">
        <v>57</v>
      </c>
      <c r="E28" s="43">
        <v>315.10000000000002</v>
      </c>
      <c r="F28" s="41">
        <v>1.2</v>
      </c>
      <c r="G28" s="41">
        <v>82</v>
      </c>
      <c r="H28" s="142">
        <v>378.12</v>
      </c>
      <c r="I28" s="142">
        <v>25838.2</v>
      </c>
      <c r="J28" s="2">
        <f>(E28*F28)</f>
        <v>378.12</v>
      </c>
      <c r="K28" s="2">
        <f>E28*G28</f>
        <v>25838.2</v>
      </c>
      <c r="L28" s="20">
        <f>SUM(J28,K28)</f>
        <v>26216.32</v>
      </c>
      <c r="M28" s="1">
        <f>J28-H28</f>
        <v>0</v>
      </c>
      <c r="N28" s="1">
        <f>K28-I28</f>
        <v>0</v>
      </c>
      <c r="O28" s="2"/>
      <c r="P28" s="2"/>
      <c r="Q28" s="46"/>
      <c r="R28" s="46"/>
      <c r="S28" s="1"/>
      <c r="T28" s="19"/>
    </row>
    <row r="29" spans="1:20" ht="12.75" hidden="1" customHeight="1" x14ac:dyDescent="0.2">
      <c r="A29" s="214"/>
      <c r="B29" s="207"/>
      <c r="C29" s="217"/>
      <c r="D29" s="4" t="s">
        <v>54</v>
      </c>
      <c r="E29" s="43"/>
      <c r="F29" s="41">
        <v>1.2</v>
      </c>
      <c r="G29" s="41">
        <v>82</v>
      </c>
      <c r="H29" s="42"/>
      <c r="I29" s="42"/>
      <c r="J29" s="2">
        <f>(E29*F29)</f>
        <v>0</v>
      </c>
      <c r="K29" s="2">
        <f>E29*G29</f>
        <v>0</v>
      </c>
      <c r="L29" s="20">
        <f>SUM(J29,K29)</f>
        <v>0</v>
      </c>
      <c r="M29" s="1">
        <f t="shared" si="9"/>
        <v>0</v>
      </c>
      <c r="N29" s="1">
        <f t="shared" si="9"/>
        <v>0</v>
      </c>
      <c r="O29" s="2"/>
      <c r="P29" s="2"/>
      <c r="Q29" s="46"/>
      <c r="R29" s="46"/>
      <c r="S29" s="1"/>
      <c r="T29" s="19"/>
    </row>
    <row r="30" spans="1:20" ht="12.75" customHeight="1" x14ac:dyDescent="0.2">
      <c r="A30" s="214"/>
      <c r="B30" s="207"/>
      <c r="C30" s="217"/>
      <c r="D30" s="23" t="s">
        <v>44</v>
      </c>
      <c r="E30" s="13">
        <f>SUM(E26,E27,E28,E29)</f>
        <v>840.34</v>
      </c>
      <c r="F30" s="13"/>
      <c r="G30" s="13"/>
      <c r="H30" s="13">
        <f t="shared" ref="H30:S30" si="10">SUM(H26,H27,H28,H29)</f>
        <v>1008.408</v>
      </c>
      <c r="I30" s="13">
        <f t="shared" si="10"/>
        <v>68907.88</v>
      </c>
      <c r="J30" s="13">
        <f t="shared" si="10"/>
        <v>1008.408</v>
      </c>
      <c r="K30" s="13">
        <f t="shared" si="10"/>
        <v>68907.88</v>
      </c>
      <c r="L30" s="13">
        <f t="shared" si="10"/>
        <v>69916.288</v>
      </c>
      <c r="M30" s="13">
        <f t="shared" si="10"/>
        <v>0</v>
      </c>
      <c r="N30" s="13">
        <f t="shared" si="10"/>
        <v>0</v>
      </c>
      <c r="O30" s="13">
        <f t="shared" si="10"/>
        <v>0</v>
      </c>
      <c r="P30" s="13">
        <f t="shared" si="10"/>
        <v>0</v>
      </c>
      <c r="Q30" s="13">
        <f t="shared" si="10"/>
        <v>0</v>
      </c>
      <c r="R30" s="13">
        <f t="shared" si="10"/>
        <v>0</v>
      </c>
      <c r="S30" s="13">
        <f t="shared" si="10"/>
        <v>0</v>
      </c>
      <c r="T30" s="14"/>
    </row>
    <row r="31" spans="1:20" ht="12.75" customHeight="1" x14ac:dyDescent="0.2">
      <c r="A31" s="214"/>
      <c r="B31" s="207"/>
      <c r="C31" s="217"/>
      <c r="D31" s="4" t="s">
        <v>11</v>
      </c>
      <c r="E31" s="40">
        <v>309.72000000000003</v>
      </c>
      <c r="F31" s="41">
        <v>1.2</v>
      </c>
      <c r="G31" s="41">
        <v>82</v>
      </c>
      <c r="H31" s="142">
        <v>371.66400000000004</v>
      </c>
      <c r="I31" s="142">
        <v>25397.040000000001</v>
      </c>
      <c r="J31" s="2">
        <f>(E31*F31)</f>
        <v>371.66400000000004</v>
      </c>
      <c r="K31" s="2">
        <f>E31*G31</f>
        <v>25397.040000000001</v>
      </c>
      <c r="L31" s="20">
        <f>SUM(J31,K31)</f>
        <v>25768.704000000002</v>
      </c>
      <c r="M31" s="1">
        <f t="shared" ref="M31:N33" si="11">J31-H31</f>
        <v>0</v>
      </c>
      <c r="N31" s="1">
        <f t="shared" si="11"/>
        <v>0</v>
      </c>
      <c r="O31" s="2"/>
      <c r="P31" s="2"/>
      <c r="Q31" s="46"/>
      <c r="R31" s="46"/>
      <c r="S31" s="1"/>
      <c r="T31" s="19"/>
    </row>
    <row r="32" spans="1:20" x14ac:dyDescent="0.2">
      <c r="A32" s="214"/>
      <c r="B32" s="207"/>
      <c r="C32" s="217"/>
      <c r="D32" s="4" t="s">
        <v>12</v>
      </c>
      <c r="E32" s="40">
        <v>330.18</v>
      </c>
      <c r="F32" s="41">
        <v>1.2</v>
      </c>
      <c r="G32" s="41">
        <v>82</v>
      </c>
      <c r="H32" s="143">
        <v>396.22</v>
      </c>
      <c r="I32" s="143">
        <v>27074.76</v>
      </c>
      <c r="J32" s="2">
        <f>(E32*F32)</f>
        <v>396.21600000000001</v>
      </c>
      <c r="K32" s="2">
        <f>E32*G32</f>
        <v>27074.760000000002</v>
      </c>
      <c r="L32" s="20">
        <f>SUM(J32,K32)</f>
        <v>27470.976000000002</v>
      </c>
      <c r="M32" s="1">
        <f t="shared" si="11"/>
        <v>-4.0000000000190994E-3</v>
      </c>
      <c r="N32" s="1">
        <f t="shared" si="11"/>
        <v>0</v>
      </c>
      <c r="O32" s="2"/>
      <c r="P32" s="2"/>
      <c r="Q32" s="46"/>
      <c r="R32" s="46"/>
      <c r="S32" s="1"/>
      <c r="T32" s="53"/>
    </row>
    <row r="33" spans="1:20" ht="12.75" customHeight="1" x14ac:dyDescent="0.2">
      <c r="A33" s="214"/>
      <c r="B33" s="207"/>
      <c r="C33" s="217"/>
      <c r="D33" s="4" t="s">
        <v>13</v>
      </c>
      <c r="E33" s="40">
        <v>324.24</v>
      </c>
      <c r="F33" s="41">
        <v>1.2</v>
      </c>
      <c r="G33" s="41">
        <v>82</v>
      </c>
      <c r="H33" s="143">
        <v>389.09</v>
      </c>
      <c r="I33" s="143">
        <v>26587.68</v>
      </c>
      <c r="J33" s="2">
        <f>(E33*F33)</f>
        <v>389.08800000000002</v>
      </c>
      <c r="K33" s="2">
        <f>E33*G33</f>
        <v>26587.68</v>
      </c>
      <c r="L33" s="20">
        <f>SUM(J33,K33)</f>
        <v>26976.768</v>
      </c>
      <c r="M33" s="1">
        <f t="shared" si="11"/>
        <v>-1.9999999999527063E-3</v>
      </c>
      <c r="N33" s="1">
        <f t="shared" si="11"/>
        <v>0</v>
      </c>
      <c r="O33" s="2"/>
      <c r="P33" s="2"/>
      <c r="Q33" s="46"/>
      <c r="R33" s="46"/>
      <c r="S33" s="1"/>
      <c r="T33" s="19"/>
    </row>
    <row r="34" spans="1:20" ht="12.75" customHeight="1" x14ac:dyDescent="0.2">
      <c r="A34" s="214"/>
      <c r="B34" s="207"/>
      <c r="C34" s="217"/>
      <c r="D34" s="23" t="s">
        <v>45</v>
      </c>
      <c r="E34" s="13">
        <f>SUM(E31,E32,E33)</f>
        <v>964.1400000000001</v>
      </c>
      <c r="F34" s="13"/>
      <c r="G34" s="13"/>
      <c r="H34" s="29">
        <f>SUM(H31:H33)</f>
        <v>1156.9739999999999</v>
      </c>
      <c r="I34" s="29">
        <f>SUM(I31:I33)</f>
        <v>79059.48000000001</v>
      </c>
      <c r="J34" s="13">
        <f t="shared" ref="J34:S34" si="12">SUM(J31,J32,J33)</f>
        <v>1156.9680000000001</v>
      </c>
      <c r="K34" s="13">
        <f t="shared" si="12"/>
        <v>79059.48000000001</v>
      </c>
      <c r="L34" s="13">
        <f t="shared" si="12"/>
        <v>80216.448000000004</v>
      </c>
      <c r="M34" s="13">
        <f t="shared" si="12"/>
        <v>-5.9999999999718057E-3</v>
      </c>
      <c r="N34" s="13">
        <f t="shared" si="12"/>
        <v>0</v>
      </c>
      <c r="O34" s="13">
        <f t="shared" si="12"/>
        <v>0</v>
      </c>
      <c r="P34" s="13">
        <f t="shared" si="12"/>
        <v>0</v>
      </c>
      <c r="Q34" s="47">
        <f t="shared" si="12"/>
        <v>0</v>
      </c>
      <c r="R34" s="47">
        <f t="shared" si="12"/>
        <v>0</v>
      </c>
      <c r="S34" s="13">
        <f t="shared" si="12"/>
        <v>0</v>
      </c>
      <c r="T34" s="14"/>
    </row>
    <row r="35" spans="1:20" ht="12.75" customHeight="1" x14ac:dyDescent="0.2">
      <c r="A35" s="214"/>
      <c r="B35" s="208"/>
      <c r="C35" s="217"/>
      <c r="D35" s="4" t="s">
        <v>14</v>
      </c>
      <c r="E35" s="43">
        <v>352</v>
      </c>
      <c r="F35" s="41">
        <v>1.2</v>
      </c>
      <c r="G35" s="41">
        <v>82</v>
      </c>
      <c r="H35" s="143">
        <v>422.4</v>
      </c>
      <c r="I35" s="143">
        <v>28864</v>
      </c>
      <c r="J35" s="2">
        <f>(E35*F35)</f>
        <v>422.4</v>
      </c>
      <c r="K35" s="2">
        <f>E35*G35</f>
        <v>28864</v>
      </c>
      <c r="L35" s="20">
        <f>SUM(J35,K35)</f>
        <v>29286.400000000001</v>
      </c>
      <c r="M35" s="1">
        <f t="shared" ref="M35:N37" si="13">J35-H35</f>
        <v>0</v>
      </c>
      <c r="N35" s="1">
        <f t="shared" si="13"/>
        <v>0</v>
      </c>
      <c r="O35" s="2"/>
      <c r="P35" s="2"/>
      <c r="Q35" s="46"/>
      <c r="R35" s="46"/>
      <c r="S35" s="1"/>
      <c r="T35" s="19"/>
    </row>
    <row r="36" spans="1:20" ht="12.75" customHeight="1" x14ac:dyDescent="0.2">
      <c r="A36" s="214"/>
      <c r="B36" s="208"/>
      <c r="C36" s="217"/>
      <c r="D36" s="4" t="s">
        <v>15</v>
      </c>
      <c r="E36" s="40">
        <v>382.64</v>
      </c>
      <c r="F36" s="41">
        <v>1.2</v>
      </c>
      <c r="G36" s="41">
        <v>82</v>
      </c>
      <c r="H36" s="142">
        <v>459.17</v>
      </c>
      <c r="I36" s="142">
        <v>31376.48</v>
      </c>
      <c r="J36" s="2">
        <f>(E36*F36)</f>
        <v>459.16799999999995</v>
      </c>
      <c r="K36" s="2">
        <f>E36*G36</f>
        <v>31376.48</v>
      </c>
      <c r="L36" s="20">
        <f>SUM(J36,K36)</f>
        <v>31835.648000000001</v>
      </c>
      <c r="M36" s="1">
        <f t="shared" si="13"/>
        <v>-2.0000000000663931E-3</v>
      </c>
      <c r="N36" s="1">
        <f t="shared" si="13"/>
        <v>0</v>
      </c>
      <c r="O36" s="2"/>
      <c r="P36" s="2"/>
      <c r="Q36" s="46"/>
      <c r="R36" s="46"/>
      <c r="S36" s="1"/>
      <c r="T36" s="19"/>
    </row>
    <row r="37" spans="1:20" ht="12.75" customHeight="1" x14ac:dyDescent="0.2">
      <c r="A37" s="214"/>
      <c r="B37" s="208"/>
      <c r="C37" s="217"/>
      <c r="D37" s="4" t="s">
        <v>16</v>
      </c>
      <c r="E37" s="43">
        <v>370.22</v>
      </c>
      <c r="F37" s="41">
        <v>1.2</v>
      </c>
      <c r="G37" s="41">
        <v>82</v>
      </c>
      <c r="H37" s="142">
        <v>444.26</v>
      </c>
      <c r="I37" s="142">
        <v>30358.04</v>
      </c>
      <c r="J37" s="2">
        <f>(E37*F37)</f>
        <v>444.26400000000001</v>
      </c>
      <c r="K37" s="2">
        <f>E37*G37</f>
        <v>30358.04</v>
      </c>
      <c r="L37" s="20">
        <f>SUM(J37,K37)</f>
        <v>30802.304</v>
      </c>
      <c r="M37" s="1">
        <f t="shared" si="13"/>
        <v>4.0000000000190994E-3</v>
      </c>
      <c r="N37" s="1">
        <f t="shared" si="13"/>
        <v>0</v>
      </c>
      <c r="O37" s="2"/>
      <c r="P37" s="2"/>
      <c r="Q37" s="46"/>
      <c r="R37" s="46"/>
      <c r="S37" s="1"/>
      <c r="T37" s="19"/>
    </row>
    <row r="38" spans="1:20" ht="12.75" customHeight="1" x14ac:dyDescent="0.2">
      <c r="A38" s="214"/>
      <c r="B38" s="208"/>
      <c r="C38" s="217"/>
      <c r="D38" s="23" t="s">
        <v>46</v>
      </c>
      <c r="E38" s="13">
        <f>SUM(E35,E36,E37)</f>
        <v>1104.8600000000001</v>
      </c>
      <c r="F38" s="13"/>
      <c r="G38" s="13"/>
      <c r="H38" s="29">
        <f>SUM(H35:H37)</f>
        <v>1325.83</v>
      </c>
      <c r="I38" s="29">
        <f>SUM(I35:I37)</f>
        <v>90598.51999999999</v>
      </c>
      <c r="J38" s="13">
        <f t="shared" ref="J38:S38" si="14">SUM(J35,J36,J37)</f>
        <v>1325.8319999999999</v>
      </c>
      <c r="K38" s="13">
        <f t="shared" si="14"/>
        <v>90598.51999999999</v>
      </c>
      <c r="L38" s="13">
        <f t="shared" si="14"/>
        <v>91924.351999999999</v>
      </c>
      <c r="M38" s="13">
        <f t="shared" si="14"/>
        <v>1.9999999999527063E-3</v>
      </c>
      <c r="N38" s="13">
        <f t="shared" si="14"/>
        <v>0</v>
      </c>
      <c r="O38" s="13">
        <f t="shared" si="14"/>
        <v>0</v>
      </c>
      <c r="P38" s="13">
        <f t="shared" si="14"/>
        <v>0</v>
      </c>
      <c r="Q38" s="47">
        <f t="shared" si="14"/>
        <v>0</v>
      </c>
      <c r="R38" s="47">
        <f t="shared" si="14"/>
        <v>0</v>
      </c>
      <c r="S38" s="13">
        <f t="shared" si="14"/>
        <v>0</v>
      </c>
      <c r="T38" s="14"/>
    </row>
    <row r="39" spans="1:20" ht="12.75" customHeight="1" x14ac:dyDescent="0.2">
      <c r="A39" s="214"/>
      <c r="B39" s="208"/>
      <c r="C39" s="217"/>
      <c r="D39" s="4" t="s">
        <v>17</v>
      </c>
      <c r="E39" s="40">
        <v>316.02</v>
      </c>
      <c r="F39" s="41">
        <v>1.2</v>
      </c>
      <c r="G39" s="41">
        <v>82</v>
      </c>
      <c r="H39" s="142">
        <v>379.22</v>
      </c>
      <c r="I39" s="142">
        <v>25913.64</v>
      </c>
      <c r="J39" s="2">
        <f>(E39*F39)</f>
        <v>379.22399999999999</v>
      </c>
      <c r="K39" s="2">
        <f>E39*G39</f>
        <v>25913.64</v>
      </c>
      <c r="L39" s="20">
        <f>SUM(J39,K39)</f>
        <v>26292.863999999998</v>
      </c>
      <c r="M39" s="1">
        <f t="shared" ref="M39:N41" si="15">J39-H39</f>
        <v>3.999999999962256E-3</v>
      </c>
      <c r="N39" s="1">
        <f t="shared" si="15"/>
        <v>0</v>
      </c>
      <c r="O39" s="2"/>
      <c r="P39" s="2"/>
      <c r="Q39" s="46"/>
      <c r="R39" s="46"/>
      <c r="S39" s="1"/>
      <c r="T39" s="19"/>
    </row>
    <row r="40" spans="1:20" ht="12.75" customHeight="1" x14ac:dyDescent="0.2">
      <c r="A40" s="214"/>
      <c r="B40" s="208"/>
      <c r="C40" s="217"/>
      <c r="D40" s="4" t="s">
        <v>18</v>
      </c>
      <c r="E40" s="40">
        <v>341.1</v>
      </c>
      <c r="F40" s="41">
        <v>1.2</v>
      </c>
      <c r="G40" s="41">
        <v>82</v>
      </c>
      <c r="H40" s="142">
        <v>409.32</v>
      </c>
      <c r="I40" s="142">
        <v>27970.2</v>
      </c>
      <c r="J40" s="2">
        <f>(E40*F40)</f>
        <v>409.32</v>
      </c>
      <c r="K40" s="2">
        <f>E40*G40</f>
        <v>27970.2</v>
      </c>
      <c r="L40" s="20">
        <f>SUM(J40,K40)</f>
        <v>28379.52</v>
      </c>
      <c r="M40" s="1">
        <f t="shared" si="15"/>
        <v>0</v>
      </c>
      <c r="N40" s="1">
        <f t="shared" si="15"/>
        <v>0</v>
      </c>
      <c r="O40" s="2"/>
      <c r="P40" s="2"/>
      <c r="Q40" s="46"/>
      <c r="R40" s="46"/>
      <c r="S40" s="1"/>
      <c r="T40" s="19"/>
    </row>
    <row r="41" spans="1:20" ht="13.5" customHeight="1" x14ac:dyDescent="0.2">
      <c r="A41" s="215"/>
      <c r="B41" s="209"/>
      <c r="C41" s="218"/>
      <c r="D41" s="4" t="s">
        <v>19</v>
      </c>
      <c r="E41" s="43">
        <v>317.7</v>
      </c>
      <c r="F41" s="41">
        <v>1.2</v>
      </c>
      <c r="G41" s="41">
        <v>82</v>
      </c>
      <c r="H41" s="142">
        <v>381.23999999999995</v>
      </c>
      <c r="I41" s="142">
        <v>26051.399999999998</v>
      </c>
      <c r="J41" s="2">
        <f>(E41*F41)</f>
        <v>381.23999999999995</v>
      </c>
      <c r="K41" s="2">
        <f>E41*G41</f>
        <v>26051.399999999998</v>
      </c>
      <c r="L41" s="20">
        <f>SUM(J41,K41)</f>
        <v>26432.639999999999</v>
      </c>
      <c r="M41" s="1">
        <f t="shared" si="15"/>
        <v>0</v>
      </c>
      <c r="N41" s="1">
        <f t="shared" si="15"/>
        <v>0</v>
      </c>
      <c r="O41" s="2"/>
      <c r="P41" s="2"/>
      <c r="Q41" s="46"/>
      <c r="R41" s="46"/>
      <c r="S41" s="1"/>
      <c r="T41" s="19"/>
    </row>
    <row r="42" spans="1:20" ht="24" x14ac:dyDescent="0.2">
      <c r="A42" s="16"/>
      <c r="B42" s="16"/>
      <c r="C42" s="16"/>
      <c r="D42" s="23" t="s">
        <v>47</v>
      </c>
      <c r="E42" s="13">
        <f>SUM(E39,E40,E41)</f>
        <v>974.81999999999994</v>
      </c>
      <c r="F42" s="13"/>
      <c r="G42" s="13"/>
      <c r="H42" s="29">
        <f>SUM(H39:H41)</f>
        <v>1169.78</v>
      </c>
      <c r="I42" s="29">
        <f>SUM(I39:I41)</f>
        <v>79935.239999999991</v>
      </c>
      <c r="J42" s="13">
        <f t="shared" ref="J42:S42" si="16">SUM(J39,J40,J41)</f>
        <v>1169.7839999999999</v>
      </c>
      <c r="K42" s="13">
        <f t="shared" si="16"/>
        <v>79935.239999999991</v>
      </c>
      <c r="L42" s="13">
        <f t="shared" si="16"/>
        <v>81105.024000000005</v>
      </c>
      <c r="M42" s="13">
        <f t="shared" si="16"/>
        <v>3.999999999962256E-3</v>
      </c>
      <c r="N42" s="13">
        <f t="shared" si="16"/>
        <v>0</v>
      </c>
      <c r="O42" s="13">
        <f t="shared" si="16"/>
        <v>0</v>
      </c>
      <c r="P42" s="13">
        <f t="shared" si="16"/>
        <v>0</v>
      </c>
      <c r="Q42" s="47">
        <f t="shared" si="16"/>
        <v>0</v>
      </c>
      <c r="R42" s="47">
        <f t="shared" si="16"/>
        <v>0</v>
      </c>
      <c r="S42" s="13">
        <f t="shared" si="16"/>
        <v>0</v>
      </c>
      <c r="T42" s="14"/>
    </row>
    <row r="43" spans="1:20" s="28" customFormat="1" ht="24" x14ac:dyDescent="0.2">
      <c r="A43" s="34"/>
      <c r="B43" s="34"/>
      <c r="C43" s="35"/>
      <c r="D43" s="36" t="s">
        <v>50</v>
      </c>
      <c r="E43" s="37">
        <f>SUM(E30+E34+E38+E42)</f>
        <v>3884.16</v>
      </c>
      <c r="F43" s="37"/>
      <c r="G43" s="37"/>
      <c r="H43" s="37">
        <f>SUM(H30+H34+H38+H42)</f>
        <v>4660.9920000000002</v>
      </c>
      <c r="I43" s="37">
        <f>SUM(I30+I34+I38+I42)</f>
        <v>318501.12</v>
      </c>
      <c r="J43" s="37">
        <f t="shared" ref="J43:S43" si="17">SUM(J30+J34+J38+J42)</f>
        <v>4660.9920000000002</v>
      </c>
      <c r="K43" s="37">
        <f t="shared" si="17"/>
        <v>318501.12</v>
      </c>
      <c r="L43" s="37">
        <f t="shared" si="17"/>
        <v>323162.11199999996</v>
      </c>
      <c r="M43" s="37">
        <f t="shared" si="17"/>
        <v>-5.6843418860808015E-14</v>
      </c>
      <c r="N43" s="37">
        <f t="shared" si="17"/>
        <v>0</v>
      </c>
      <c r="O43" s="37">
        <f t="shared" si="17"/>
        <v>0</v>
      </c>
      <c r="P43" s="37">
        <f t="shared" si="17"/>
        <v>0</v>
      </c>
      <c r="Q43" s="48">
        <f t="shared" si="17"/>
        <v>0</v>
      </c>
      <c r="R43" s="48">
        <f t="shared" si="17"/>
        <v>0</v>
      </c>
      <c r="S43" s="37">
        <f t="shared" si="17"/>
        <v>0</v>
      </c>
      <c r="T43" s="38"/>
    </row>
    <row r="44" spans="1:20" s="28" customFormat="1" ht="36" x14ac:dyDescent="0.2">
      <c r="A44" s="24"/>
      <c r="B44" s="24"/>
      <c r="C44" s="25"/>
      <c r="D44" s="26" t="s">
        <v>51</v>
      </c>
      <c r="E44" s="27">
        <f>E43+'2020'!E44</f>
        <v>48242.369999999995</v>
      </c>
      <c r="F44" s="27">
        <f>F43+'2020'!F44</f>
        <v>0</v>
      </c>
      <c r="G44" s="27">
        <f>G43+'2020'!G44</f>
        <v>0</v>
      </c>
      <c r="H44" s="27">
        <f>H43+'2020'!H44</f>
        <v>54163.161999999997</v>
      </c>
      <c r="I44" s="27">
        <f>I43+'2020'!I44</f>
        <v>1468682.0900000003</v>
      </c>
      <c r="J44" s="27">
        <f>J43+'2020'!J44</f>
        <v>57890.843999999997</v>
      </c>
      <c r="K44" s="27">
        <f>K43+'2020'!K44</f>
        <v>1687898.6900000004</v>
      </c>
      <c r="L44" s="27">
        <f>L43+'2020'!L44</f>
        <v>1745789.5339999998</v>
      </c>
      <c r="M44" s="27">
        <f>M43+'2020'!M44</f>
        <v>3727.6820000000002</v>
      </c>
      <c r="N44" s="27">
        <f>N43+'2020'!N44</f>
        <v>219216.60000000003</v>
      </c>
      <c r="O44" s="27">
        <f>O43+'2020'!O44</f>
        <v>0</v>
      </c>
      <c r="P44" s="27">
        <f>P43+'2020'!P44</f>
        <v>0</v>
      </c>
      <c r="Q44" s="27">
        <f>Q43+'2020'!Q44</f>
        <v>647231.56999999995</v>
      </c>
      <c r="R44" s="27">
        <f>R43+'2020'!R44</f>
        <v>0</v>
      </c>
      <c r="S44" s="27">
        <f>S43+'2020'!S44</f>
        <v>0</v>
      </c>
      <c r="T44" s="27">
        <f>T43+'2020'!T44</f>
        <v>0</v>
      </c>
    </row>
    <row r="45" spans="1:20" ht="12.75" customHeight="1" x14ac:dyDescent="0.2">
      <c r="A45" s="213">
        <v>3</v>
      </c>
      <c r="B45" s="206" t="s">
        <v>27</v>
      </c>
      <c r="C45" s="216" t="s">
        <v>24</v>
      </c>
      <c r="D45" s="4" t="s">
        <v>8</v>
      </c>
      <c r="E45" s="40">
        <v>251.36</v>
      </c>
      <c r="F45" s="41">
        <v>1.2</v>
      </c>
      <c r="G45" s="41">
        <v>82</v>
      </c>
      <c r="H45" s="144">
        <v>301.63200000000001</v>
      </c>
      <c r="I45" s="144">
        <v>20611.52</v>
      </c>
      <c r="J45" s="2">
        <f>(E45*F45)</f>
        <v>301.63200000000001</v>
      </c>
      <c r="K45" s="2">
        <f>E45*G45</f>
        <v>20611.52</v>
      </c>
      <c r="L45" s="20">
        <f>SUM(J45,K45)</f>
        <v>20913.152000000002</v>
      </c>
      <c r="M45" s="1">
        <f t="shared" ref="M45:N48" si="18">J45-H45</f>
        <v>0</v>
      </c>
      <c r="N45" s="1">
        <f t="shared" si="18"/>
        <v>0</v>
      </c>
      <c r="O45" s="2"/>
      <c r="P45" s="2"/>
      <c r="Q45" s="46"/>
      <c r="R45" s="46"/>
      <c r="S45" s="1"/>
      <c r="T45" s="19"/>
    </row>
    <row r="46" spans="1:20" ht="12.75" customHeight="1" x14ac:dyDescent="0.2">
      <c r="A46" s="214"/>
      <c r="B46" s="207"/>
      <c r="C46" s="217"/>
      <c r="D46" s="4" t="s">
        <v>9</v>
      </c>
      <c r="E46" s="43">
        <v>223.98</v>
      </c>
      <c r="F46" s="41">
        <v>1.2</v>
      </c>
      <c r="G46" s="41">
        <v>82</v>
      </c>
      <c r="H46" s="144">
        <v>268.77599999999995</v>
      </c>
      <c r="I46" s="144">
        <v>18366.36</v>
      </c>
      <c r="J46" s="2">
        <f>(E46*F46)</f>
        <v>268.77599999999995</v>
      </c>
      <c r="K46" s="2">
        <f>E46*G46</f>
        <v>18366.36</v>
      </c>
      <c r="L46" s="20">
        <f>SUM(J46,K46)</f>
        <v>18635.136000000002</v>
      </c>
      <c r="M46" s="1">
        <f>J46-H46</f>
        <v>0</v>
      </c>
      <c r="N46" s="1">
        <f>K46-I46</f>
        <v>0</v>
      </c>
      <c r="O46" s="2"/>
      <c r="P46" s="2"/>
      <c r="Q46" s="46"/>
      <c r="R46" s="46"/>
      <c r="S46" s="1"/>
      <c r="T46" s="19"/>
    </row>
    <row r="47" spans="1:20" ht="12.75" customHeight="1" x14ac:dyDescent="0.2">
      <c r="A47" s="214"/>
      <c r="B47" s="207"/>
      <c r="C47" s="217"/>
      <c r="D47" s="4" t="s">
        <v>10</v>
      </c>
      <c r="E47" s="43">
        <v>252.32</v>
      </c>
      <c r="F47" s="41">
        <v>1.2</v>
      </c>
      <c r="G47" s="41">
        <v>82</v>
      </c>
      <c r="H47" s="144">
        <v>302.78399999999999</v>
      </c>
      <c r="I47" s="144">
        <v>20690.239999999998</v>
      </c>
      <c r="J47" s="2">
        <f>(E47*F47)</f>
        <v>302.78399999999999</v>
      </c>
      <c r="K47" s="2">
        <f>E47*G47</f>
        <v>20690.239999999998</v>
      </c>
      <c r="L47" s="20">
        <f>SUM(J47,K47)</f>
        <v>20993.023999999998</v>
      </c>
      <c r="M47" s="1">
        <f>J47-H47</f>
        <v>0</v>
      </c>
      <c r="N47" s="1">
        <f>K47-I47</f>
        <v>0</v>
      </c>
      <c r="O47" s="2"/>
      <c r="P47" s="2"/>
      <c r="Q47" s="46"/>
      <c r="R47" s="46"/>
      <c r="S47" s="1"/>
      <c r="T47" s="19"/>
    </row>
    <row r="48" spans="1:20" ht="12.75" hidden="1" customHeight="1" x14ac:dyDescent="0.2">
      <c r="A48" s="214"/>
      <c r="B48" s="207"/>
      <c r="C48" s="217"/>
      <c r="D48" s="4" t="s">
        <v>54</v>
      </c>
      <c r="E48" s="43"/>
      <c r="F48" s="41">
        <v>1.2</v>
      </c>
      <c r="G48" s="41">
        <v>82</v>
      </c>
      <c r="H48" s="45"/>
      <c r="I48" s="45"/>
      <c r="J48" s="2">
        <f>(E48*F48)</f>
        <v>0</v>
      </c>
      <c r="K48" s="2">
        <f>E48*G48</f>
        <v>0</v>
      </c>
      <c r="L48" s="20">
        <f>SUM(J48,K48)</f>
        <v>0</v>
      </c>
      <c r="M48" s="1">
        <f t="shared" si="18"/>
        <v>0</v>
      </c>
      <c r="N48" s="1">
        <f t="shared" si="18"/>
        <v>0</v>
      </c>
      <c r="O48" s="2"/>
      <c r="P48" s="2"/>
      <c r="Q48" s="46"/>
      <c r="R48" s="46"/>
      <c r="S48" s="1"/>
      <c r="T48" s="19"/>
    </row>
    <row r="49" spans="1:20" ht="12.75" customHeight="1" x14ac:dyDescent="0.2">
      <c r="A49" s="214"/>
      <c r="B49" s="207"/>
      <c r="C49" s="217"/>
      <c r="D49" s="23" t="s">
        <v>44</v>
      </c>
      <c r="E49" s="13">
        <f>SUM(E45,E46,E47,E48)</f>
        <v>727.66000000000008</v>
      </c>
      <c r="F49" s="13"/>
      <c r="G49" s="13"/>
      <c r="H49" s="13">
        <f t="shared" ref="H49:S49" si="19">SUM(H45,H46,H47,H48)</f>
        <v>873.19199999999989</v>
      </c>
      <c r="I49" s="13">
        <f t="shared" si="19"/>
        <v>59668.12</v>
      </c>
      <c r="J49" s="13">
        <f t="shared" si="19"/>
        <v>873.19199999999989</v>
      </c>
      <c r="K49" s="13">
        <f t="shared" si="19"/>
        <v>59668.12</v>
      </c>
      <c r="L49" s="13">
        <f t="shared" si="19"/>
        <v>60541.311999999998</v>
      </c>
      <c r="M49" s="13">
        <f t="shared" si="19"/>
        <v>0</v>
      </c>
      <c r="N49" s="13">
        <f t="shared" si="19"/>
        <v>0</v>
      </c>
      <c r="O49" s="13">
        <f t="shared" si="19"/>
        <v>0</v>
      </c>
      <c r="P49" s="13">
        <f t="shared" si="19"/>
        <v>0</v>
      </c>
      <c r="Q49" s="13">
        <f t="shared" si="19"/>
        <v>0</v>
      </c>
      <c r="R49" s="13">
        <f t="shared" si="19"/>
        <v>0</v>
      </c>
      <c r="S49" s="13">
        <f t="shared" si="19"/>
        <v>0</v>
      </c>
      <c r="T49" s="14"/>
    </row>
    <row r="50" spans="1:20" ht="12.75" customHeight="1" x14ac:dyDescent="0.2">
      <c r="A50" s="214"/>
      <c r="B50" s="207"/>
      <c r="C50" s="217"/>
      <c r="D50" s="4" t="s">
        <v>11</v>
      </c>
      <c r="E50" s="40">
        <v>292.64</v>
      </c>
      <c r="F50" s="41">
        <v>1.2</v>
      </c>
      <c r="G50" s="41">
        <v>82</v>
      </c>
      <c r="H50" s="142">
        <v>351.16799999999995</v>
      </c>
      <c r="I50" s="142">
        <v>23996.48</v>
      </c>
      <c r="J50" s="2">
        <f>(E50*F50)</f>
        <v>351.16799999999995</v>
      </c>
      <c r="K50" s="2">
        <f>E50*G50</f>
        <v>23996.48</v>
      </c>
      <c r="L50" s="20">
        <f>SUM(J50,K50)</f>
        <v>24347.648000000001</v>
      </c>
      <c r="M50" s="1">
        <f t="shared" ref="M50:N52" si="20">J50-H50</f>
        <v>0</v>
      </c>
      <c r="N50" s="1">
        <f t="shared" si="20"/>
        <v>0</v>
      </c>
      <c r="O50" s="2"/>
      <c r="P50" s="2"/>
      <c r="Q50" s="46"/>
      <c r="R50" s="46"/>
      <c r="S50" s="1"/>
      <c r="T50" s="19"/>
    </row>
    <row r="51" spans="1:20" ht="12.75" customHeight="1" x14ac:dyDescent="0.2">
      <c r="A51" s="214"/>
      <c r="B51" s="207"/>
      <c r="C51" s="217"/>
      <c r="D51" s="4" t="s">
        <v>12</v>
      </c>
      <c r="E51" s="40">
        <v>280.7</v>
      </c>
      <c r="F51" s="41">
        <v>1.2</v>
      </c>
      <c r="G51" s="41">
        <v>82</v>
      </c>
      <c r="H51" s="142">
        <v>336.84</v>
      </c>
      <c r="I51" s="142">
        <v>23017.399999999998</v>
      </c>
      <c r="J51" s="2">
        <f>(E51*F51)</f>
        <v>336.84</v>
      </c>
      <c r="K51" s="2">
        <f>E51*G51</f>
        <v>23017.399999999998</v>
      </c>
      <c r="L51" s="20">
        <f>SUM(J51,K51)</f>
        <v>23354.239999999998</v>
      </c>
      <c r="M51" s="1">
        <f t="shared" si="20"/>
        <v>0</v>
      </c>
      <c r="N51" s="1">
        <f t="shared" si="20"/>
        <v>0</v>
      </c>
      <c r="O51" s="2"/>
      <c r="P51" s="2"/>
      <c r="Q51" s="46"/>
      <c r="R51" s="46"/>
      <c r="S51" s="1"/>
      <c r="T51" s="19"/>
    </row>
    <row r="52" spans="1:20" ht="12.75" customHeight="1" x14ac:dyDescent="0.2">
      <c r="A52" s="214"/>
      <c r="B52" s="207"/>
      <c r="C52" s="217"/>
      <c r="D52" s="4" t="s">
        <v>13</v>
      </c>
      <c r="E52" s="40">
        <v>278.62</v>
      </c>
      <c r="F52" s="41">
        <v>1.2</v>
      </c>
      <c r="G52" s="41">
        <v>82</v>
      </c>
      <c r="H52" s="142">
        <v>334.34399999999999</v>
      </c>
      <c r="I52" s="142">
        <v>22846.84</v>
      </c>
      <c r="J52" s="2">
        <f>(E52*F52)</f>
        <v>334.34399999999999</v>
      </c>
      <c r="K52" s="2">
        <f>E52*G52</f>
        <v>22846.84</v>
      </c>
      <c r="L52" s="20">
        <f>SUM(J52,K52)</f>
        <v>23181.184000000001</v>
      </c>
      <c r="M52" s="1">
        <f t="shared" si="20"/>
        <v>0</v>
      </c>
      <c r="N52" s="1">
        <f t="shared" si="20"/>
        <v>0</v>
      </c>
      <c r="O52" s="2"/>
      <c r="P52" s="2"/>
      <c r="Q52" s="46"/>
      <c r="R52" s="46"/>
      <c r="S52" s="1"/>
      <c r="T52" s="19"/>
    </row>
    <row r="53" spans="1:20" ht="12.75" customHeight="1" x14ac:dyDescent="0.2">
      <c r="A53" s="214"/>
      <c r="B53" s="207"/>
      <c r="C53" s="217"/>
      <c r="D53" s="23" t="s">
        <v>45</v>
      </c>
      <c r="E53" s="13">
        <f>SUM(E50,E51,E52)</f>
        <v>851.95999999999992</v>
      </c>
      <c r="F53" s="13"/>
      <c r="G53" s="13"/>
      <c r="H53" s="29">
        <f>SUM(H50:H52)</f>
        <v>1022.3519999999999</v>
      </c>
      <c r="I53" s="29">
        <f>SUM(I50:I52)</f>
        <v>69860.72</v>
      </c>
      <c r="J53" s="13">
        <f t="shared" ref="J53:S53" si="21">SUM(J50,J51,J52)</f>
        <v>1022.3519999999999</v>
      </c>
      <c r="K53" s="13">
        <f t="shared" si="21"/>
        <v>69860.72</v>
      </c>
      <c r="L53" s="13">
        <f t="shared" si="21"/>
        <v>70883.072</v>
      </c>
      <c r="M53" s="13">
        <f t="shared" si="21"/>
        <v>0</v>
      </c>
      <c r="N53" s="13">
        <f t="shared" si="21"/>
        <v>0</v>
      </c>
      <c r="O53" s="13">
        <f t="shared" si="21"/>
        <v>0</v>
      </c>
      <c r="P53" s="13">
        <f t="shared" si="21"/>
        <v>0</v>
      </c>
      <c r="Q53" s="47">
        <f t="shared" si="21"/>
        <v>0</v>
      </c>
      <c r="R53" s="47">
        <f t="shared" si="21"/>
        <v>0</v>
      </c>
      <c r="S53" s="13">
        <f t="shared" si="21"/>
        <v>0</v>
      </c>
      <c r="T53" s="14"/>
    </row>
    <row r="54" spans="1:20" ht="12.75" customHeight="1" x14ac:dyDescent="0.2">
      <c r="A54" s="214"/>
      <c r="B54" s="208"/>
      <c r="C54" s="217"/>
      <c r="D54" s="4" t="s">
        <v>14</v>
      </c>
      <c r="E54" s="40">
        <v>268.66000000000003</v>
      </c>
      <c r="F54" s="41">
        <v>1.2</v>
      </c>
      <c r="G54" s="41">
        <v>82</v>
      </c>
      <c r="H54" s="142">
        <v>322.392</v>
      </c>
      <c r="I54" s="142">
        <v>22030.120000000003</v>
      </c>
      <c r="J54" s="2">
        <f>(E54*F54)</f>
        <v>322.392</v>
      </c>
      <c r="K54" s="2">
        <f>E54*G54</f>
        <v>22030.120000000003</v>
      </c>
      <c r="L54" s="20">
        <f>SUM(J54,K54)</f>
        <v>22352.512000000002</v>
      </c>
      <c r="M54" s="1">
        <f t="shared" ref="M54:N56" si="22">J54-H54</f>
        <v>0</v>
      </c>
      <c r="N54" s="1">
        <f t="shared" si="22"/>
        <v>0</v>
      </c>
      <c r="O54" s="2"/>
      <c r="P54" s="2"/>
      <c r="Q54" s="46"/>
      <c r="R54" s="46"/>
      <c r="S54" s="1"/>
      <c r="T54" s="19"/>
    </row>
    <row r="55" spans="1:20" ht="12.75" customHeight="1" x14ac:dyDescent="0.2">
      <c r="A55" s="214"/>
      <c r="B55" s="208"/>
      <c r="C55" s="217"/>
      <c r="D55" s="4" t="s">
        <v>15</v>
      </c>
      <c r="E55" s="43">
        <v>252.78</v>
      </c>
      <c r="F55" s="41">
        <v>1.2</v>
      </c>
      <c r="G55" s="41">
        <v>82</v>
      </c>
      <c r="H55" s="142">
        <v>303.33600000000001</v>
      </c>
      <c r="I55" s="142">
        <v>20727.96</v>
      </c>
      <c r="J55" s="2">
        <f>(E55*F55)</f>
        <v>303.33600000000001</v>
      </c>
      <c r="K55" s="2">
        <f>E55*G55</f>
        <v>20727.96</v>
      </c>
      <c r="L55" s="20">
        <f>SUM(J55,K55)</f>
        <v>21031.295999999998</v>
      </c>
      <c r="M55" s="1">
        <f t="shared" si="22"/>
        <v>0</v>
      </c>
      <c r="N55" s="1">
        <f t="shared" si="22"/>
        <v>0</v>
      </c>
      <c r="O55" s="2"/>
      <c r="P55" s="2"/>
      <c r="Q55" s="46"/>
      <c r="R55" s="46"/>
      <c r="S55" s="1"/>
      <c r="T55" s="19"/>
    </row>
    <row r="56" spans="1:20" ht="12.75" customHeight="1" x14ac:dyDescent="0.2">
      <c r="A56" s="214"/>
      <c r="B56" s="208"/>
      <c r="C56" s="217"/>
      <c r="D56" s="4" t="s">
        <v>16</v>
      </c>
      <c r="E56" s="43">
        <v>295.3</v>
      </c>
      <c r="F56" s="41">
        <v>1.2</v>
      </c>
      <c r="G56" s="41">
        <v>82</v>
      </c>
      <c r="H56" s="142">
        <v>354.36</v>
      </c>
      <c r="I56" s="142">
        <v>24214.600000000002</v>
      </c>
      <c r="J56" s="2">
        <f>(E56*F56)</f>
        <v>354.36</v>
      </c>
      <c r="K56" s="2">
        <f>E56*G56</f>
        <v>24214.600000000002</v>
      </c>
      <c r="L56" s="20">
        <f>SUM(J56,K56)</f>
        <v>24568.960000000003</v>
      </c>
      <c r="M56" s="1">
        <f t="shared" si="22"/>
        <v>0</v>
      </c>
      <c r="N56" s="1">
        <f t="shared" si="22"/>
        <v>0</v>
      </c>
      <c r="O56" s="2"/>
      <c r="P56" s="2"/>
      <c r="Q56" s="46"/>
      <c r="R56" s="46"/>
      <c r="S56" s="1"/>
      <c r="T56" s="19"/>
    </row>
    <row r="57" spans="1:20" ht="12.75" customHeight="1" x14ac:dyDescent="0.2">
      <c r="A57" s="214"/>
      <c r="B57" s="208"/>
      <c r="C57" s="217"/>
      <c r="D57" s="23" t="s">
        <v>46</v>
      </c>
      <c r="E57" s="13">
        <f>SUM(E54,E55,E56)</f>
        <v>816.74</v>
      </c>
      <c r="F57" s="13"/>
      <c r="G57" s="13"/>
      <c r="H57" s="29">
        <f>SUM(H54:H56)</f>
        <v>980.08800000000008</v>
      </c>
      <c r="I57" s="29">
        <f>SUM(I54:I56)</f>
        <v>66972.680000000008</v>
      </c>
      <c r="J57" s="13">
        <f t="shared" ref="J57:S57" si="23">SUM(J54,J55,J56)</f>
        <v>980.08800000000008</v>
      </c>
      <c r="K57" s="13">
        <f t="shared" si="23"/>
        <v>66972.680000000008</v>
      </c>
      <c r="L57" s="13">
        <f t="shared" si="23"/>
        <v>67952.768000000011</v>
      </c>
      <c r="M57" s="13">
        <f t="shared" si="23"/>
        <v>0</v>
      </c>
      <c r="N57" s="13">
        <f t="shared" si="23"/>
        <v>0</v>
      </c>
      <c r="O57" s="13">
        <f t="shared" si="23"/>
        <v>0</v>
      </c>
      <c r="P57" s="13">
        <f t="shared" si="23"/>
        <v>0</v>
      </c>
      <c r="Q57" s="47">
        <f t="shared" si="23"/>
        <v>0</v>
      </c>
      <c r="R57" s="47">
        <f t="shared" si="23"/>
        <v>0</v>
      </c>
      <c r="S57" s="13">
        <f t="shared" si="23"/>
        <v>0</v>
      </c>
      <c r="T57" s="14"/>
    </row>
    <row r="58" spans="1:20" ht="12.75" customHeight="1" x14ac:dyDescent="0.2">
      <c r="A58" s="214"/>
      <c r="B58" s="208"/>
      <c r="C58" s="217"/>
      <c r="D58" s="4" t="s">
        <v>17</v>
      </c>
      <c r="E58" s="40">
        <v>299.77999999999997</v>
      </c>
      <c r="F58" s="41">
        <v>1.2</v>
      </c>
      <c r="G58" s="41">
        <v>82</v>
      </c>
      <c r="H58" s="142">
        <v>359.73599999999993</v>
      </c>
      <c r="I58" s="142">
        <v>24581.96</v>
      </c>
      <c r="J58" s="2">
        <f>(E58*F58)</f>
        <v>359.73599999999993</v>
      </c>
      <c r="K58" s="2">
        <f>E58*G58</f>
        <v>24581.96</v>
      </c>
      <c r="L58" s="20">
        <f>SUM(J58,K58)</f>
        <v>24941.696</v>
      </c>
      <c r="M58" s="1">
        <f t="shared" ref="M58:N60" si="24">J58-H58</f>
        <v>0</v>
      </c>
      <c r="N58" s="1">
        <f t="shared" si="24"/>
        <v>0</v>
      </c>
      <c r="O58" s="2"/>
      <c r="P58" s="2"/>
      <c r="Q58" s="46"/>
      <c r="R58" s="46"/>
      <c r="S58" s="1"/>
      <c r="T58" s="19"/>
    </row>
    <row r="59" spans="1:20" ht="12.75" customHeight="1" x14ac:dyDescent="0.2">
      <c r="A59" s="214"/>
      <c r="B59" s="208"/>
      <c r="C59" s="217"/>
      <c r="D59" s="4" t="s">
        <v>18</v>
      </c>
      <c r="E59" s="40">
        <v>309.60000000000002</v>
      </c>
      <c r="F59" s="41">
        <v>1.2</v>
      </c>
      <c r="G59" s="41">
        <v>82</v>
      </c>
      <c r="H59" s="42"/>
      <c r="I59" s="42"/>
      <c r="J59" s="2">
        <f>(E59*F59)</f>
        <v>371.52000000000004</v>
      </c>
      <c r="K59" s="2">
        <f t="shared" ref="K59:K60" si="25">E59*G59</f>
        <v>25387.200000000001</v>
      </c>
      <c r="L59" s="20">
        <f>SUM(J59,K59)</f>
        <v>25758.720000000001</v>
      </c>
      <c r="M59" s="1">
        <f t="shared" si="24"/>
        <v>371.52000000000004</v>
      </c>
      <c r="N59" s="1">
        <f t="shared" si="24"/>
        <v>25387.200000000001</v>
      </c>
      <c r="O59" s="2"/>
      <c r="P59" s="2"/>
      <c r="Q59" s="46"/>
      <c r="R59" s="46"/>
      <c r="S59" s="1"/>
      <c r="T59" s="19"/>
    </row>
    <row r="60" spans="1:20" ht="13.5" customHeight="1" x14ac:dyDescent="0.2">
      <c r="A60" s="215"/>
      <c r="B60" s="209"/>
      <c r="C60" s="218"/>
      <c r="D60" s="4" t="s">
        <v>19</v>
      </c>
      <c r="E60" s="43">
        <v>292.12</v>
      </c>
      <c r="F60" s="41">
        <v>1.2</v>
      </c>
      <c r="G60" s="41">
        <v>82</v>
      </c>
      <c r="H60" s="42"/>
      <c r="I60" s="42"/>
      <c r="J60" s="2">
        <f t="shared" ref="J60" si="26">(E60*F60)</f>
        <v>350.54399999999998</v>
      </c>
      <c r="K60" s="2">
        <f t="shared" si="25"/>
        <v>23953.84</v>
      </c>
      <c r="L60" s="20">
        <f>SUM(J60,K60)</f>
        <v>24304.384000000002</v>
      </c>
      <c r="M60" s="1">
        <f t="shared" si="24"/>
        <v>350.54399999999998</v>
      </c>
      <c r="N60" s="1">
        <f t="shared" si="24"/>
        <v>23953.84</v>
      </c>
      <c r="O60" s="2"/>
      <c r="P60" s="2"/>
      <c r="Q60" s="46"/>
      <c r="R60" s="46"/>
      <c r="S60" s="1"/>
      <c r="T60" s="19"/>
    </row>
    <row r="61" spans="1:20" ht="24" x14ac:dyDescent="0.2">
      <c r="A61" s="15"/>
      <c r="B61" s="15"/>
      <c r="C61" s="15"/>
      <c r="D61" s="23" t="s">
        <v>47</v>
      </c>
      <c r="E61" s="13">
        <f>SUM(E58,E59,E60)</f>
        <v>901.5</v>
      </c>
      <c r="F61" s="13"/>
      <c r="G61" s="13"/>
      <c r="H61" s="29">
        <f>SUM(H58:H60)</f>
        <v>359.73599999999993</v>
      </c>
      <c r="I61" s="29">
        <f>SUM(I58:I60)</f>
        <v>24581.96</v>
      </c>
      <c r="J61" s="13">
        <f t="shared" ref="J61:S61" si="27">SUM(J58,J59,J60)</f>
        <v>1081.8</v>
      </c>
      <c r="K61" s="13">
        <f t="shared" si="27"/>
        <v>73923</v>
      </c>
      <c r="L61" s="13">
        <f t="shared" si="27"/>
        <v>75004.800000000003</v>
      </c>
      <c r="M61" s="13">
        <f t="shared" si="27"/>
        <v>722.06400000000008</v>
      </c>
      <c r="N61" s="13">
        <f t="shared" si="27"/>
        <v>49341.04</v>
      </c>
      <c r="O61" s="13">
        <f t="shared" si="27"/>
        <v>0</v>
      </c>
      <c r="P61" s="13">
        <f t="shared" si="27"/>
        <v>0</v>
      </c>
      <c r="Q61" s="47">
        <f t="shared" si="27"/>
        <v>0</v>
      </c>
      <c r="R61" s="47">
        <f t="shared" si="27"/>
        <v>0</v>
      </c>
      <c r="S61" s="13">
        <f t="shared" si="27"/>
        <v>0</v>
      </c>
      <c r="T61" s="14"/>
    </row>
    <row r="62" spans="1:20" s="28" customFormat="1" ht="24" x14ac:dyDescent="0.2">
      <c r="A62" s="34"/>
      <c r="B62" s="34"/>
      <c r="C62" s="35"/>
      <c r="D62" s="36" t="s">
        <v>50</v>
      </c>
      <c r="E62" s="37">
        <f>SUM(E49+E53+E57+E61)</f>
        <v>3297.8599999999997</v>
      </c>
      <c r="F62" s="37"/>
      <c r="G62" s="37"/>
      <c r="H62" s="37">
        <f>SUM(H49+H53+H57+H61)</f>
        <v>3235.3679999999999</v>
      </c>
      <c r="I62" s="37">
        <f>SUM(I49+I53+I57+I61)</f>
        <v>221083.48</v>
      </c>
      <c r="J62" s="37">
        <f>SUM(J49+J53+J57+J61)</f>
        <v>3957.4319999999998</v>
      </c>
      <c r="K62" s="37">
        <f t="shared" ref="K62:S62" si="28">SUM(K49+K53+K57+K61)</f>
        <v>270424.52</v>
      </c>
      <c r="L62" s="37">
        <f t="shared" si="28"/>
        <v>274381.95199999999</v>
      </c>
      <c r="M62" s="37">
        <f t="shared" si="28"/>
        <v>722.06400000000008</v>
      </c>
      <c r="N62" s="37">
        <f t="shared" si="28"/>
        <v>49341.04</v>
      </c>
      <c r="O62" s="37">
        <f t="shared" si="28"/>
        <v>0</v>
      </c>
      <c r="P62" s="37">
        <f t="shared" si="28"/>
        <v>0</v>
      </c>
      <c r="Q62" s="48">
        <f t="shared" si="28"/>
        <v>0</v>
      </c>
      <c r="R62" s="48">
        <f t="shared" si="28"/>
        <v>0</v>
      </c>
      <c r="S62" s="37">
        <f t="shared" si="28"/>
        <v>0</v>
      </c>
      <c r="T62" s="38"/>
    </row>
    <row r="63" spans="1:20" s="28" customFormat="1" ht="36" x14ac:dyDescent="0.2">
      <c r="A63" s="24"/>
      <c r="B63" s="24"/>
      <c r="C63" s="25"/>
      <c r="D63" s="26" t="s">
        <v>51</v>
      </c>
      <c r="E63" s="27">
        <f>E62+'2020'!E63</f>
        <v>35667.68</v>
      </c>
      <c r="F63" s="27"/>
      <c r="G63" s="27"/>
      <c r="H63" s="27">
        <f>H62+'2020'!H63</f>
        <v>38649.552000000003</v>
      </c>
      <c r="I63" s="27">
        <f>I62+'2020'!I63</f>
        <v>1121893.2</v>
      </c>
      <c r="J63" s="27">
        <f>J62+'2020'!J63</f>
        <v>42801.216000000008</v>
      </c>
      <c r="K63" s="27">
        <f>K62+'2020'!K63</f>
        <v>1373281.08</v>
      </c>
      <c r="L63" s="27">
        <f>L62+'2020'!L63</f>
        <v>1416082.2960000001</v>
      </c>
      <c r="M63" s="27">
        <f>M62+'2020'!M63</f>
        <v>4151.6639999999998</v>
      </c>
      <c r="N63" s="27">
        <f>N62+'2020'!N63</f>
        <v>251387.87999999998</v>
      </c>
      <c r="O63" s="27">
        <f>O62+'2020'!O63</f>
        <v>0</v>
      </c>
      <c r="P63" s="27">
        <f>P62+'2020'!P63</f>
        <v>0</v>
      </c>
      <c r="Q63" s="27">
        <f>Q62+'2020'!Q63</f>
        <v>0</v>
      </c>
      <c r="R63" s="27">
        <f>R62+'2020'!R63</f>
        <v>0</v>
      </c>
      <c r="S63" s="27">
        <f>S62+'2020'!S63</f>
        <v>0</v>
      </c>
      <c r="T63" s="27">
        <f>T62+'2020'!T63</f>
        <v>0</v>
      </c>
    </row>
    <row r="64" spans="1:20" ht="12.75" customHeight="1" x14ac:dyDescent="0.2">
      <c r="A64" s="203">
        <v>4</v>
      </c>
      <c r="B64" s="206" t="s">
        <v>27</v>
      </c>
      <c r="C64" s="210" t="s">
        <v>25</v>
      </c>
      <c r="D64" s="4" t="s">
        <v>8</v>
      </c>
      <c r="E64" s="43">
        <v>253.96</v>
      </c>
      <c r="F64" s="41">
        <v>1.2</v>
      </c>
      <c r="G64" s="41">
        <v>82</v>
      </c>
      <c r="H64" s="142">
        <v>304.75200000000001</v>
      </c>
      <c r="I64" s="142">
        <v>20824.72</v>
      </c>
      <c r="J64" s="2">
        <f>(E64*F64)</f>
        <v>304.75200000000001</v>
      </c>
      <c r="K64" s="2">
        <f>E64*G64</f>
        <v>20824.72</v>
      </c>
      <c r="L64" s="20">
        <f>SUM(J64,K64)</f>
        <v>21129.472000000002</v>
      </c>
      <c r="M64" s="1">
        <f t="shared" ref="M64:N67" si="29">J64-H64</f>
        <v>0</v>
      </c>
      <c r="N64" s="1">
        <f t="shared" si="29"/>
        <v>0</v>
      </c>
      <c r="O64" s="2"/>
      <c r="P64" s="2"/>
      <c r="Q64" s="46"/>
      <c r="R64" s="46"/>
      <c r="S64" s="1"/>
      <c r="T64" s="19"/>
    </row>
    <row r="65" spans="1:20" ht="12.75" customHeight="1" x14ac:dyDescent="0.2">
      <c r="A65" s="204"/>
      <c r="B65" s="207"/>
      <c r="C65" s="211"/>
      <c r="D65" s="4" t="s">
        <v>9</v>
      </c>
      <c r="E65" s="43">
        <v>211.58</v>
      </c>
      <c r="F65" s="41">
        <v>1.2</v>
      </c>
      <c r="G65" s="41">
        <v>82</v>
      </c>
      <c r="H65" s="142">
        <v>253.89600000000002</v>
      </c>
      <c r="I65" s="142">
        <v>17349.560000000001</v>
      </c>
      <c r="J65" s="2">
        <f>(E65*F65)</f>
        <v>253.89600000000002</v>
      </c>
      <c r="K65" s="2">
        <f>E65*G65</f>
        <v>17349.560000000001</v>
      </c>
      <c r="L65" s="20">
        <f>SUM(J65,K65)</f>
        <v>17603.456000000002</v>
      </c>
      <c r="M65" s="1">
        <f t="shared" si="29"/>
        <v>0</v>
      </c>
      <c r="N65" s="1">
        <f t="shared" si="29"/>
        <v>0</v>
      </c>
      <c r="O65" s="2"/>
      <c r="P65" s="2"/>
      <c r="Q65" s="46"/>
      <c r="R65" s="46"/>
      <c r="S65" s="1"/>
      <c r="T65" s="19"/>
    </row>
    <row r="66" spans="1:20" ht="12.75" hidden="1" customHeight="1" x14ac:dyDescent="0.2">
      <c r="A66" s="204"/>
      <c r="B66" s="207"/>
      <c r="C66" s="211"/>
      <c r="D66" s="4" t="s">
        <v>53</v>
      </c>
      <c r="E66" s="43"/>
      <c r="F66" s="41">
        <v>1.2</v>
      </c>
      <c r="G66" s="41">
        <v>82</v>
      </c>
      <c r="H66" s="42">
        <v>0</v>
      </c>
      <c r="I66" s="42">
        <v>0</v>
      </c>
      <c r="J66" s="2">
        <f>(E66*F66)</f>
        <v>0</v>
      </c>
      <c r="K66" s="2">
        <f>E66*G66</f>
        <v>0</v>
      </c>
      <c r="L66" s="20">
        <f>SUM(J66,K66)</f>
        <v>0</v>
      </c>
      <c r="M66" s="1">
        <f>J66-H66</f>
        <v>0</v>
      </c>
      <c r="N66" s="1">
        <f>K66-I66</f>
        <v>0</v>
      </c>
      <c r="O66" s="2"/>
      <c r="P66" s="2"/>
      <c r="Q66" s="46"/>
      <c r="R66" s="46"/>
      <c r="S66" s="1"/>
      <c r="T66" s="19"/>
    </row>
    <row r="67" spans="1:20" ht="12.75" customHeight="1" x14ac:dyDescent="0.2">
      <c r="A67" s="204"/>
      <c r="B67" s="207"/>
      <c r="C67" s="211"/>
      <c r="D67" s="4" t="s">
        <v>10</v>
      </c>
      <c r="E67" s="43">
        <v>263.8</v>
      </c>
      <c r="F67" s="41">
        <v>1.2</v>
      </c>
      <c r="G67" s="41">
        <v>82</v>
      </c>
      <c r="H67" s="142">
        <v>316.56</v>
      </c>
      <c r="I67" s="142">
        <v>21631.600000000002</v>
      </c>
      <c r="J67" s="2">
        <f>(E67*F67)</f>
        <v>316.56</v>
      </c>
      <c r="K67" s="2">
        <f>E67*G67</f>
        <v>21631.600000000002</v>
      </c>
      <c r="L67" s="20">
        <f>SUM(J67,K67)</f>
        <v>21948.160000000003</v>
      </c>
      <c r="M67" s="1">
        <f t="shared" si="29"/>
        <v>0</v>
      </c>
      <c r="N67" s="1">
        <f t="shared" si="29"/>
        <v>0</v>
      </c>
      <c r="O67" s="2"/>
      <c r="P67" s="2"/>
      <c r="Q67" s="46"/>
      <c r="R67" s="46"/>
      <c r="S67" s="1"/>
      <c r="T67" s="19"/>
    </row>
    <row r="68" spans="1:20" ht="12.75" customHeight="1" x14ac:dyDescent="0.2">
      <c r="A68" s="204"/>
      <c r="B68" s="207"/>
      <c r="C68" s="211"/>
      <c r="D68" s="23" t="s">
        <v>44</v>
      </c>
      <c r="E68" s="13">
        <f>SUM(E64,E65,E66,E67)</f>
        <v>729.34</v>
      </c>
      <c r="F68" s="13"/>
      <c r="G68" s="13"/>
      <c r="H68" s="13">
        <f t="shared" ref="H68:S68" si="30">SUM(H64,H65,H66,H67)</f>
        <v>875.20800000000008</v>
      </c>
      <c r="I68" s="13">
        <f t="shared" si="30"/>
        <v>59805.880000000005</v>
      </c>
      <c r="J68" s="13">
        <f t="shared" si="30"/>
        <v>875.20800000000008</v>
      </c>
      <c r="K68" s="13">
        <f t="shared" si="30"/>
        <v>59805.880000000005</v>
      </c>
      <c r="L68" s="13">
        <f t="shared" si="30"/>
        <v>60681.088000000003</v>
      </c>
      <c r="M68" s="13">
        <f t="shared" si="30"/>
        <v>0</v>
      </c>
      <c r="N68" s="13">
        <f t="shared" si="30"/>
        <v>0</v>
      </c>
      <c r="O68" s="13">
        <f t="shared" si="30"/>
        <v>0</v>
      </c>
      <c r="P68" s="13">
        <f t="shared" si="30"/>
        <v>0</v>
      </c>
      <c r="Q68" s="13">
        <f t="shared" si="30"/>
        <v>0</v>
      </c>
      <c r="R68" s="13">
        <f t="shared" si="30"/>
        <v>0</v>
      </c>
      <c r="S68" s="13">
        <f t="shared" si="30"/>
        <v>0</v>
      </c>
      <c r="T68" s="14"/>
    </row>
    <row r="69" spans="1:20" ht="12.75" customHeight="1" x14ac:dyDescent="0.2">
      <c r="A69" s="204"/>
      <c r="B69" s="207"/>
      <c r="C69" s="211"/>
      <c r="D69" s="4" t="s">
        <v>11</v>
      </c>
      <c r="E69" s="40">
        <v>271.45999999999998</v>
      </c>
      <c r="F69" s="41">
        <v>1.2</v>
      </c>
      <c r="G69" s="41">
        <v>82</v>
      </c>
      <c r="H69" s="142">
        <v>325.75199999999995</v>
      </c>
      <c r="I69" s="142">
        <v>22259.719999999998</v>
      </c>
      <c r="J69" s="2">
        <f>(E69*F69)</f>
        <v>325.75199999999995</v>
      </c>
      <c r="K69" s="2">
        <f>E69*G69</f>
        <v>22259.719999999998</v>
      </c>
      <c r="L69" s="20">
        <f>SUM(J69,K69)</f>
        <v>22585.471999999998</v>
      </c>
      <c r="M69" s="1">
        <f t="shared" ref="M69:N71" si="31">J69-H69</f>
        <v>0</v>
      </c>
      <c r="N69" s="1">
        <f t="shared" si="31"/>
        <v>0</v>
      </c>
      <c r="O69" s="2"/>
      <c r="P69" s="2"/>
      <c r="Q69" s="46"/>
      <c r="R69" s="46"/>
      <c r="S69" s="1"/>
      <c r="T69" s="19"/>
    </row>
    <row r="70" spans="1:20" ht="12.75" customHeight="1" x14ac:dyDescent="0.2">
      <c r="A70" s="204"/>
      <c r="B70" s="207"/>
      <c r="C70" s="211"/>
      <c r="D70" s="4" t="s">
        <v>12</v>
      </c>
      <c r="E70" s="40">
        <v>241.76</v>
      </c>
      <c r="F70" s="41">
        <v>1.2</v>
      </c>
      <c r="G70" s="41">
        <v>82</v>
      </c>
      <c r="H70" s="143">
        <v>290.11</v>
      </c>
      <c r="I70" s="143">
        <v>19824.32</v>
      </c>
      <c r="J70" s="2">
        <f>(E70*F70)</f>
        <v>290.11199999999997</v>
      </c>
      <c r="K70" s="2">
        <f>E70*G70</f>
        <v>19824.32</v>
      </c>
      <c r="L70" s="20">
        <f>SUM(J70,K70)</f>
        <v>20114.432000000001</v>
      </c>
      <c r="M70" s="1">
        <f t="shared" si="31"/>
        <v>1.9999999999527063E-3</v>
      </c>
      <c r="N70" s="1">
        <f t="shared" si="31"/>
        <v>0</v>
      </c>
      <c r="O70" s="2"/>
      <c r="P70" s="2"/>
      <c r="Q70" s="46"/>
      <c r="R70" s="46"/>
      <c r="S70" s="1"/>
      <c r="T70" s="19"/>
    </row>
    <row r="71" spans="1:20" ht="12.75" customHeight="1" x14ac:dyDescent="0.2">
      <c r="A71" s="204"/>
      <c r="B71" s="207"/>
      <c r="C71" s="211"/>
      <c r="D71" s="4" t="s">
        <v>13</v>
      </c>
      <c r="E71" s="40">
        <v>240.28</v>
      </c>
      <c r="F71" s="41">
        <v>1.2</v>
      </c>
      <c r="G71" s="41">
        <v>82</v>
      </c>
      <c r="H71" s="143">
        <v>288.33999999999997</v>
      </c>
      <c r="I71" s="143">
        <v>19702.96</v>
      </c>
      <c r="J71" s="2">
        <f>(E71*F71)</f>
        <v>288.33600000000001</v>
      </c>
      <c r="K71" s="2">
        <f>E71*G71</f>
        <v>19702.96</v>
      </c>
      <c r="L71" s="20">
        <f>SUM(J71,K71)</f>
        <v>19991.295999999998</v>
      </c>
      <c r="M71" s="1">
        <f t="shared" si="31"/>
        <v>-3.999999999962256E-3</v>
      </c>
      <c r="N71" s="1">
        <f t="shared" si="31"/>
        <v>0</v>
      </c>
      <c r="O71" s="2"/>
      <c r="P71" s="2"/>
      <c r="Q71" s="46"/>
      <c r="R71" s="46"/>
      <c r="S71" s="1"/>
      <c r="T71" s="19"/>
    </row>
    <row r="72" spans="1:20" ht="12.75" customHeight="1" x14ac:dyDescent="0.2">
      <c r="A72" s="204"/>
      <c r="B72" s="207"/>
      <c r="C72" s="211"/>
      <c r="D72" s="23" t="s">
        <v>45</v>
      </c>
      <c r="E72" s="13">
        <f>SUM(E69,E70,E71)</f>
        <v>753.5</v>
      </c>
      <c r="F72" s="13"/>
      <c r="G72" s="13"/>
      <c r="H72" s="29">
        <f>SUM(H69:H71)</f>
        <v>904.202</v>
      </c>
      <c r="I72" s="29">
        <f>SUM(I69:I71)</f>
        <v>61786.999999999993</v>
      </c>
      <c r="J72" s="13">
        <f t="shared" ref="J72:S72" si="32">SUM(J69,J70,J71)</f>
        <v>904.19999999999993</v>
      </c>
      <c r="K72" s="13">
        <f t="shared" si="32"/>
        <v>61786.999999999993</v>
      </c>
      <c r="L72" s="13">
        <f t="shared" si="32"/>
        <v>62691.199999999997</v>
      </c>
      <c r="M72" s="13">
        <f t="shared" si="32"/>
        <v>-2.0000000000095497E-3</v>
      </c>
      <c r="N72" s="13">
        <f t="shared" si="32"/>
        <v>0</v>
      </c>
      <c r="O72" s="13">
        <f t="shared" si="32"/>
        <v>0</v>
      </c>
      <c r="P72" s="13">
        <f t="shared" si="32"/>
        <v>0</v>
      </c>
      <c r="Q72" s="47">
        <f t="shared" si="32"/>
        <v>0</v>
      </c>
      <c r="R72" s="47">
        <f t="shared" si="32"/>
        <v>0</v>
      </c>
      <c r="S72" s="13">
        <f t="shared" si="32"/>
        <v>0</v>
      </c>
      <c r="T72" s="14"/>
    </row>
    <row r="73" spans="1:20" ht="12.75" customHeight="1" x14ac:dyDescent="0.2">
      <c r="A73" s="204"/>
      <c r="B73" s="208"/>
      <c r="C73" s="211"/>
      <c r="D73" s="4" t="s">
        <v>14</v>
      </c>
      <c r="E73" s="40">
        <v>254.58</v>
      </c>
      <c r="F73" s="41">
        <v>1.2</v>
      </c>
      <c r="G73" s="41">
        <v>82</v>
      </c>
      <c r="H73" s="143">
        <v>305.5</v>
      </c>
      <c r="I73" s="143">
        <v>20875.560000000001</v>
      </c>
      <c r="J73" s="2">
        <f>(E73*F73)</f>
        <v>305.49599999999998</v>
      </c>
      <c r="K73" s="2">
        <f t="shared" ref="K73:K79" si="33">E73*G73</f>
        <v>20875.560000000001</v>
      </c>
      <c r="L73" s="20">
        <f>SUM(J73,K73)</f>
        <v>21181.056</v>
      </c>
      <c r="M73" s="1">
        <f t="shared" ref="M73:N75" si="34">J73-H73</f>
        <v>-4.0000000000190994E-3</v>
      </c>
      <c r="N73" s="1">
        <f t="shared" si="34"/>
        <v>0</v>
      </c>
      <c r="O73" s="2"/>
      <c r="P73" s="2"/>
      <c r="Q73" s="46"/>
      <c r="R73" s="46"/>
      <c r="S73" s="1"/>
      <c r="T73" s="19"/>
    </row>
    <row r="74" spans="1:20" ht="12.75" customHeight="1" x14ac:dyDescent="0.2">
      <c r="A74" s="204"/>
      <c r="B74" s="208"/>
      <c r="C74" s="211"/>
      <c r="D74" s="4" t="s">
        <v>15</v>
      </c>
      <c r="E74" s="40">
        <v>251.4</v>
      </c>
      <c r="F74" s="41">
        <v>1.2</v>
      </c>
      <c r="G74" s="41">
        <v>82</v>
      </c>
      <c r="H74" s="142">
        <v>301.68</v>
      </c>
      <c r="I74" s="142">
        <v>20614.8</v>
      </c>
      <c r="J74" s="2">
        <f>(E74*F74)</f>
        <v>301.68</v>
      </c>
      <c r="K74" s="2">
        <f t="shared" si="33"/>
        <v>20614.8</v>
      </c>
      <c r="L74" s="20">
        <f>SUM(J74,K74)</f>
        <v>20916.48</v>
      </c>
      <c r="M74" s="1">
        <f t="shared" si="34"/>
        <v>0</v>
      </c>
      <c r="N74" s="1">
        <f t="shared" si="34"/>
        <v>0</v>
      </c>
      <c r="O74" s="2"/>
      <c r="P74" s="2"/>
      <c r="Q74" s="46"/>
      <c r="R74" s="46"/>
      <c r="S74" s="1"/>
      <c r="T74" s="19"/>
    </row>
    <row r="75" spans="1:20" ht="12.75" customHeight="1" x14ac:dyDescent="0.2">
      <c r="A75" s="204"/>
      <c r="B75" s="208"/>
      <c r="C75" s="211"/>
      <c r="D75" s="4" t="s">
        <v>16</v>
      </c>
      <c r="E75" s="43">
        <v>279.72000000000003</v>
      </c>
      <c r="F75" s="41">
        <v>1.2</v>
      </c>
      <c r="G75" s="41">
        <v>82</v>
      </c>
      <c r="H75" s="142">
        <v>335.66400000000004</v>
      </c>
      <c r="I75" s="142">
        <v>22937.040000000001</v>
      </c>
      <c r="J75" s="2">
        <f>(E75*F75)</f>
        <v>335.66400000000004</v>
      </c>
      <c r="K75" s="2">
        <f t="shared" si="33"/>
        <v>22937.040000000001</v>
      </c>
      <c r="L75" s="20">
        <f>SUM(J75,K75)</f>
        <v>23272.704000000002</v>
      </c>
      <c r="M75" s="1">
        <f t="shared" si="34"/>
        <v>0</v>
      </c>
      <c r="N75" s="1">
        <f t="shared" si="34"/>
        <v>0</v>
      </c>
      <c r="O75" s="2"/>
      <c r="P75" s="2"/>
      <c r="Q75" s="46"/>
      <c r="R75" s="46"/>
      <c r="S75" s="1"/>
      <c r="T75" s="19"/>
    </row>
    <row r="76" spans="1:20" ht="12.75" customHeight="1" x14ac:dyDescent="0.2">
      <c r="A76" s="204"/>
      <c r="B76" s="208"/>
      <c r="C76" s="211"/>
      <c r="D76" s="23" t="s">
        <v>46</v>
      </c>
      <c r="E76" s="13">
        <f>SUM(E73,E74,E75)</f>
        <v>785.7</v>
      </c>
      <c r="F76" s="13"/>
      <c r="G76" s="13"/>
      <c r="H76" s="29">
        <f>SUM(H73:H75)</f>
        <v>942.84400000000005</v>
      </c>
      <c r="I76" s="29">
        <f>SUM(I73:I75)</f>
        <v>64427.4</v>
      </c>
      <c r="J76" s="13">
        <f t="shared" ref="J76:S76" si="35">SUM(J73,J74,J75)</f>
        <v>942.83999999999992</v>
      </c>
      <c r="K76" s="13">
        <f t="shared" si="35"/>
        <v>64427.4</v>
      </c>
      <c r="L76" s="13">
        <f t="shared" si="35"/>
        <v>65370.240000000005</v>
      </c>
      <c r="M76" s="13">
        <f t="shared" si="35"/>
        <v>-4.0000000000190994E-3</v>
      </c>
      <c r="N76" s="13">
        <f t="shared" si="35"/>
        <v>0</v>
      </c>
      <c r="O76" s="13">
        <f t="shared" si="35"/>
        <v>0</v>
      </c>
      <c r="P76" s="13">
        <f t="shared" si="35"/>
        <v>0</v>
      </c>
      <c r="Q76" s="47">
        <f t="shared" si="35"/>
        <v>0</v>
      </c>
      <c r="R76" s="47">
        <f t="shared" si="35"/>
        <v>0</v>
      </c>
      <c r="S76" s="13">
        <f t="shared" si="35"/>
        <v>0</v>
      </c>
      <c r="T76" s="14"/>
    </row>
    <row r="77" spans="1:20" ht="12.75" customHeight="1" x14ac:dyDescent="0.2">
      <c r="A77" s="204"/>
      <c r="B77" s="208"/>
      <c r="C77" s="211"/>
      <c r="D77" s="4" t="s">
        <v>17</v>
      </c>
      <c r="E77" s="40">
        <v>269.94</v>
      </c>
      <c r="F77" s="41">
        <v>1.2</v>
      </c>
      <c r="G77" s="41">
        <v>82</v>
      </c>
      <c r="H77" s="142">
        <v>323.928</v>
      </c>
      <c r="I77" s="142">
        <v>22135.079999999998</v>
      </c>
      <c r="J77" s="2">
        <f>(E77*F77)</f>
        <v>323.928</v>
      </c>
      <c r="K77" s="2">
        <f t="shared" si="33"/>
        <v>22135.079999999998</v>
      </c>
      <c r="L77" s="20">
        <f>SUM(J77,K77)</f>
        <v>22459.007999999998</v>
      </c>
      <c r="M77" s="1">
        <f t="shared" ref="M77:N79" si="36">J77-H77</f>
        <v>0</v>
      </c>
      <c r="N77" s="1">
        <f t="shared" si="36"/>
        <v>0</v>
      </c>
      <c r="O77" s="2"/>
      <c r="P77" s="2"/>
      <c r="Q77" s="46"/>
      <c r="R77" s="46"/>
      <c r="S77" s="1"/>
      <c r="T77" s="19"/>
    </row>
    <row r="78" spans="1:20" ht="12.75" customHeight="1" x14ac:dyDescent="0.2">
      <c r="A78" s="204"/>
      <c r="B78" s="208"/>
      <c r="C78" s="211"/>
      <c r="D78" s="4" t="s">
        <v>18</v>
      </c>
      <c r="E78" s="40">
        <v>286.04000000000002</v>
      </c>
      <c r="F78" s="41">
        <v>1.2</v>
      </c>
      <c r="G78" s="41">
        <v>82</v>
      </c>
      <c r="H78" s="142">
        <v>343.24799999999999</v>
      </c>
      <c r="I78" s="142">
        <v>23455.280000000002</v>
      </c>
      <c r="J78" s="2">
        <f>(E78*F78)</f>
        <v>343.24799999999999</v>
      </c>
      <c r="K78" s="2">
        <f t="shared" si="33"/>
        <v>23455.280000000002</v>
      </c>
      <c r="L78" s="20">
        <f>SUM(J78,K78)</f>
        <v>23798.528000000002</v>
      </c>
      <c r="M78" s="1">
        <f t="shared" si="36"/>
        <v>0</v>
      </c>
      <c r="N78" s="1">
        <f t="shared" si="36"/>
        <v>0</v>
      </c>
      <c r="O78" s="2"/>
      <c r="P78" s="2"/>
      <c r="Q78" s="46"/>
      <c r="R78" s="46"/>
      <c r="S78" s="1"/>
      <c r="T78" s="19"/>
    </row>
    <row r="79" spans="1:20" ht="13.5" customHeight="1" x14ac:dyDescent="0.2">
      <c r="A79" s="205"/>
      <c r="B79" s="209"/>
      <c r="C79" s="212"/>
      <c r="D79" s="4" t="s">
        <v>19</v>
      </c>
      <c r="E79" s="43">
        <v>252.38</v>
      </c>
      <c r="F79" s="41">
        <v>1.2</v>
      </c>
      <c r="G79" s="41">
        <v>82</v>
      </c>
      <c r="H79" s="142">
        <v>302.85599999999999</v>
      </c>
      <c r="I79" s="142">
        <v>20695.16</v>
      </c>
      <c r="J79" s="2">
        <f>(E79*F79)</f>
        <v>302.85599999999999</v>
      </c>
      <c r="K79" s="2">
        <f t="shared" si="33"/>
        <v>20695.16</v>
      </c>
      <c r="L79" s="20">
        <f>SUM(J79,K79)</f>
        <v>20998.016</v>
      </c>
      <c r="M79" s="1">
        <f t="shared" si="36"/>
        <v>0</v>
      </c>
      <c r="N79" s="1">
        <f t="shared" si="36"/>
        <v>0</v>
      </c>
      <c r="O79" s="2"/>
      <c r="P79" s="2"/>
      <c r="Q79" s="46"/>
      <c r="R79" s="46"/>
      <c r="S79" s="1"/>
      <c r="T79" s="19"/>
    </row>
    <row r="80" spans="1:20" ht="24" x14ac:dyDescent="0.2">
      <c r="A80" s="17"/>
      <c r="B80" s="17"/>
      <c r="C80" s="17"/>
      <c r="D80" s="23" t="s">
        <v>47</v>
      </c>
      <c r="E80" s="13">
        <f>SUM(E77,E78,E79)</f>
        <v>808.36</v>
      </c>
      <c r="F80" s="13"/>
      <c r="G80" s="13"/>
      <c r="H80" s="29">
        <f>SUM(H77:H79)</f>
        <v>970.03199999999993</v>
      </c>
      <c r="I80" s="29">
        <f>SUM(I77:I79)</f>
        <v>66285.52</v>
      </c>
      <c r="J80" s="13">
        <f t="shared" ref="J80:S80" si="37">SUM(J77,J78,J79)</f>
        <v>970.03199999999993</v>
      </c>
      <c r="K80" s="13">
        <f t="shared" si="37"/>
        <v>66285.52</v>
      </c>
      <c r="L80" s="13">
        <f t="shared" si="37"/>
        <v>67255.551999999996</v>
      </c>
      <c r="M80" s="13">
        <f t="shared" si="37"/>
        <v>0</v>
      </c>
      <c r="N80" s="13">
        <f t="shared" si="37"/>
        <v>0</v>
      </c>
      <c r="O80" s="13">
        <f t="shared" si="37"/>
        <v>0</v>
      </c>
      <c r="P80" s="13">
        <f t="shared" si="37"/>
        <v>0</v>
      </c>
      <c r="Q80" s="47">
        <f t="shared" si="37"/>
        <v>0</v>
      </c>
      <c r="R80" s="47">
        <f t="shared" si="37"/>
        <v>0</v>
      </c>
      <c r="S80" s="13">
        <f t="shared" si="37"/>
        <v>0</v>
      </c>
      <c r="T80" s="14"/>
    </row>
    <row r="81" spans="1:20" s="28" customFormat="1" ht="24" x14ac:dyDescent="0.2">
      <c r="A81" s="34"/>
      <c r="B81" s="34"/>
      <c r="C81" s="35"/>
      <c r="D81" s="36" t="s">
        <v>50</v>
      </c>
      <c r="E81" s="37">
        <f>SUM(E68+E72+E76+E80)</f>
        <v>3076.9</v>
      </c>
      <c r="F81" s="37"/>
      <c r="G81" s="37"/>
      <c r="H81" s="39">
        <f>H68+H72+H76+H80</f>
        <v>3692.2860000000001</v>
      </c>
      <c r="I81" s="39">
        <f>I68+I72+I76+I80</f>
        <v>252305.8</v>
      </c>
      <c r="J81" s="37">
        <f t="shared" ref="J81:S81" si="38">SUM(J68+J72+J76+J80)</f>
        <v>3692.2799999999997</v>
      </c>
      <c r="K81" s="37">
        <f t="shared" si="38"/>
        <v>252305.8</v>
      </c>
      <c r="L81" s="37">
        <f t="shared" si="38"/>
        <v>255998.07999999999</v>
      </c>
      <c r="M81" s="37">
        <f t="shared" si="38"/>
        <v>-6.0000000000286491E-3</v>
      </c>
      <c r="N81" s="37">
        <f t="shared" si="38"/>
        <v>0</v>
      </c>
      <c r="O81" s="37">
        <f t="shared" si="38"/>
        <v>0</v>
      </c>
      <c r="P81" s="37">
        <f t="shared" si="38"/>
        <v>0</v>
      </c>
      <c r="Q81" s="48">
        <f t="shared" si="38"/>
        <v>0</v>
      </c>
      <c r="R81" s="48">
        <f t="shared" si="38"/>
        <v>0</v>
      </c>
      <c r="S81" s="37">
        <f t="shared" si="38"/>
        <v>0</v>
      </c>
      <c r="T81" s="38"/>
    </row>
    <row r="82" spans="1:20" s="28" customFormat="1" ht="36" x14ac:dyDescent="0.2">
      <c r="A82" s="24"/>
      <c r="B82" s="24"/>
      <c r="C82" s="25"/>
      <c r="D82" s="26" t="s">
        <v>51</v>
      </c>
      <c r="E82" s="27">
        <f>E81+'2020'!E82</f>
        <v>41162.23000000001</v>
      </c>
      <c r="F82" s="27"/>
      <c r="G82" s="27"/>
      <c r="H82" s="27">
        <f>H81+'2020'!H82</f>
        <v>46227.92</v>
      </c>
      <c r="I82" s="27">
        <f>I81+'2020'!I82</f>
        <v>1240604.9500000002</v>
      </c>
      <c r="J82" s="27">
        <f>J81+'2020'!J82</f>
        <v>49394.675999999999</v>
      </c>
      <c r="K82" s="27">
        <f>K81+'2020'!K82</f>
        <v>1427114.05</v>
      </c>
      <c r="L82" s="27">
        <f>L81+'2020'!L82</f>
        <v>1476508.7259999998</v>
      </c>
      <c r="M82" s="27">
        <f>M81+'2020'!M82</f>
        <v>3166.7559999999999</v>
      </c>
      <c r="N82" s="27">
        <f>N81+'2020'!N82</f>
        <v>186509.09999999998</v>
      </c>
      <c r="O82" s="27">
        <f>O81+'2020'!O82</f>
        <v>0</v>
      </c>
      <c r="P82" s="27">
        <f>P81+'2020'!P82</f>
        <v>0</v>
      </c>
      <c r="Q82" s="27">
        <f>Q81+'2020'!Q82</f>
        <v>248059.2</v>
      </c>
      <c r="R82" s="27">
        <f>R81+'2020'!R82</f>
        <v>0</v>
      </c>
      <c r="S82" s="27">
        <f>S81+'2020'!S82</f>
        <v>0</v>
      </c>
      <c r="T82" s="27">
        <f>T81+'2020'!T82</f>
        <v>0</v>
      </c>
    </row>
    <row r="83" spans="1:20" ht="12.75" customHeight="1" x14ac:dyDescent="0.2">
      <c r="A83" s="203">
        <v>5</v>
      </c>
      <c r="B83" s="206" t="s">
        <v>27</v>
      </c>
      <c r="C83" s="210" t="s">
        <v>21</v>
      </c>
      <c r="D83" s="4" t="s">
        <v>8</v>
      </c>
      <c r="E83" s="43"/>
      <c r="F83" s="41">
        <v>1.2</v>
      </c>
      <c r="G83" s="41">
        <v>82</v>
      </c>
      <c r="H83" s="42"/>
      <c r="I83" s="42"/>
      <c r="J83" s="2">
        <f>(E83*F83)</f>
        <v>0</v>
      </c>
      <c r="K83" s="2">
        <f>E83*G83</f>
        <v>0</v>
      </c>
      <c r="L83" s="20">
        <f>SUM(J83,K83)</f>
        <v>0</v>
      </c>
      <c r="M83" s="1">
        <f t="shared" ref="M83:N85" si="39">SUM(J83-O83)</f>
        <v>0</v>
      </c>
      <c r="N83" s="1">
        <f t="shared" si="39"/>
        <v>0</v>
      </c>
      <c r="O83" s="2"/>
      <c r="P83" s="2"/>
      <c r="Q83" s="46"/>
      <c r="R83" s="46"/>
      <c r="S83" s="1"/>
      <c r="T83" s="19"/>
    </row>
    <row r="84" spans="1:20" ht="12.75" customHeight="1" x14ac:dyDescent="0.2">
      <c r="A84" s="204"/>
      <c r="B84" s="207"/>
      <c r="C84" s="211"/>
      <c r="D84" s="4" t="s">
        <v>9</v>
      </c>
      <c r="E84" s="43"/>
      <c r="F84" s="41">
        <v>1.2</v>
      </c>
      <c r="G84" s="41">
        <v>82</v>
      </c>
      <c r="H84" s="42"/>
      <c r="I84" s="42"/>
      <c r="J84" s="2">
        <f>(E84*F84)</f>
        <v>0</v>
      </c>
      <c r="K84" s="2">
        <f>E84*G84</f>
        <v>0</v>
      </c>
      <c r="L84" s="20">
        <f>SUM(J84,K84)</f>
        <v>0</v>
      </c>
      <c r="M84" s="1">
        <f t="shared" si="39"/>
        <v>0</v>
      </c>
      <c r="N84" s="1">
        <f t="shared" si="39"/>
        <v>0</v>
      </c>
      <c r="O84" s="2"/>
      <c r="P84" s="2"/>
      <c r="Q84" s="46"/>
      <c r="R84" s="46"/>
      <c r="S84" s="1"/>
      <c r="T84" s="19"/>
    </row>
    <row r="85" spans="1:20" ht="12.75" customHeight="1" x14ac:dyDescent="0.2">
      <c r="A85" s="204"/>
      <c r="B85" s="207"/>
      <c r="C85" s="211"/>
      <c r="D85" s="4" t="s">
        <v>10</v>
      </c>
      <c r="E85" s="43"/>
      <c r="F85" s="41">
        <v>1.2</v>
      </c>
      <c r="G85" s="41">
        <v>82</v>
      </c>
      <c r="H85" s="42"/>
      <c r="I85" s="42"/>
      <c r="J85" s="2">
        <f>(E85*F85)</f>
        <v>0</v>
      </c>
      <c r="K85" s="2">
        <f>E85*G85</f>
        <v>0</v>
      </c>
      <c r="L85" s="20">
        <f>SUM(J85,K85)</f>
        <v>0</v>
      </c>
      <c r="M85" s="1">
        <f t="shared" si="39"/>
        <v>0</v>
      </c>
      <c r="N85" s="1">
        <f t="shared" si="39"/>
        <v>0</v>
      </c>
      <c r="O85" s="2"/>
      <c r="P85" s="2"/>
      <c r="Q85" s="46"/>
      <c r="R85" s="46"/>
      <c r="S85" s="1"/>
      <c r="T85" s="19"/>
    </row>
    <row r="86" spans="1:20" ht="12.75" customHeight="1" x14ac:dyDescent="0.2">
      <c r="A86" s="204"/>
      <c r="B86" s="207"/>
      <c r="C86" s="211"/>
      <c r="D86" s="23" t="s">
        <v>44</v>
      </c>
      <c r="E86" s="13">
        <f>SUM(E83,E84,E85)</f>
        <v>0</v>
      </c>
      <c r="F86" s="13"/>
      <c r="G86" s="13"/>
      <c r="H86" s="29">
        <f>SUM(H83:H85)</f>
        <v>0</v>
      </c>
      <c r="I86" s="29">
        <f>SUM(I83:I85)</f>
        <v>0</v>
      </c>
      <c r="J86" s="13">
        <f t="shared" ref="J86:S86" si="40">SUM(J83,J84,J85)</f>
        <v>0</v>
      </c>
      <c r="K86" s="13">
        <f t="shared" si="40"/>
        <v>0</v>
      </c>
      <c r="L86" s="13">
        <f t="shared" si="40"/>
        <v>0</v>
      </c>
      <c r="M86" s="13">
        <f t="shared" si="40"/>
        <v>0</v>
      </c>
      <c r="N86" s="13">
        <f t="shared" si="40"/>
        <v>0</v>
      </c>
      <c r="O86" s="13">
        <f t="shared" si="40"/>
        <v>0</v>
      </c>
      <c r="P86" s="13">
        <f t="shared" si="40"/>
        <v>0</v>
      </c>
      <c r="Q86" s="47">
        <f t="shared" si="40"/>
        <v>0</v>
      </c>
      <c r="R86" s="47">
        <f t="shared" si="40"/>
        <v>0</v>
      </c>
      <c r="S86" s="13">
        <f t="shared" si="40"/>
        <v>0</v>
      </c>
      <c r="T86" s="14"/>
    </row>
    <row r="87" spans="1:20" ht="12.75" customHeight="1" x14ac:dyDescent="0.2">
      <c r="A87" s="204"/>
      <c r="B87" s="207"/>
      <c r="C87" s="211"/>
      <c r="D87" s="4" t="s">
        <v>11</v>
      </c>
      <c r="E87" s="43"/>
      <c r="F87" s="41">
        <v>1.2</v>
      </c>
      <c r="G87" s="41">
        <v>82</v>
      </c>
      <c r="H87" s="42"/>
      <c r="I87" s="42"/>
      <c r="J87" s="2">
        <f>(E87*F87)</f>
        <v>0</v>
      </c>
      <c r="K87" s="2">
        <f>E87*G87</f>
        <v>0</v>
      </c>
      <c r="L87" s="20">
        <f>SUM(J87,K87)</f>
        <v>0</v>
      </c>
      <c r="M87" s="1">
        <f t="shared" ref="M87:N89" si="41">SUM(J87-O87)</f>
        <v>0</v>
      </c>
      <c r="N87" s="1">
        <f t="shared" si="41"/>
        <v>0</v>
      </c>
      <c r="O87" s="2"/>
      <c r="P87" s="2"/>
      <c r="Q87" s="46"/>
      <c r="R87" s="46"/>
      <c r="S87" s="1"/>
      <c r="T87" s="19"/>
    </row>
    <row r="88" spans="1:20" ht="12.75" customHeight="1" x14ac:dyDescent="0.2">
      <c r="A88" s="204"/>
      <c r="B88" s="207"/>
      <c r="C88" s="211"/>
      <c r="D88" s="4" t="s">
        <v>12</v>
      </c>
      <c r="E88" s="43"/>
      <c r="F88" s="41">
        <v>1.2</v>
      </c>
      <c r="G88" s="41">
        <v>82</v>
      </c>
      <c r="H88" s="42"/>
      <c r="I88" s="42"/>
      <c r="J88" s="2">
        <f>(E88*F88)</f>
        <v>0</v>
      </c>
      <c r="K88" s="2">
        <f>E88*G88</f>
        <v>0</v>
      </c>
      <c r="L88" s="20">
        <f>SUM(J88,K88)</f>
        <v>0</v>
      </c>
      <c r="M88" s="1">
        <f t="shared" si="41"/>
        <v>0</v>
      </c>
      <c r="N88" s="1">
        <f t="shared" si="41"/>
        <v>0</v>
      </c>
      <c r="O88" s="2"/>
      <c r="P88" s="2"/>
      <c r="Q88" s="46"/>
      <c r="R88" s="46"/>
      <c r="S88" s="1"/>
      <c r="T88" s="19"/>
    </row>
    <row r="89" spans="1:20" ht="12.75" customHeight="1" x14ac:dyDescent="0.2">
      <c r="A89" s="204"/>
      <c r="B89" s="207"/>
      <c r="C89" s="211"/>
      <c r="D89" s="4" t="s">
        <v>13</v>
      </c>
      <c r="E89" s="43"/>
      <c r="F89" s="41">
        <v>1.2</v>
      </c>
      <c r="G89" s="41">
        <v>82</v>
      </c>
      <c r="H89" s="42"/>
      <c r="I89" s="42"/>
      <c r="J89" s="2">
        <f>(E89*F89)</f>
        <v>0</v>
      </c>
      <c r="K89" s="2">
        <f>E89*G89</f>
        <v>0</v>
      </c>
      <c r="L89" s="20">
        <f>SUM(J89,K89)</f>
        <v>0</v>
      </c>
      <c r="M89" s="1">
        <f t="shared" si="41"/>
        <v>0</v>
      </c>
      <c r="N89" s="1">
        <f t="shared" si="41"/>
        <v>0</v>
      </c>
      <c r="O89" s="2"/>
      <c r="P89" s="2"/>
      <c r="Q89" s="46"/>
      <c r="R89" s="46"/>
      <c r="S89" s="1"/>
      <c r="T89" s="19"/>
    </row>
    <row r="90" spans="1:20" ht="12.75" customHeight="1" x14ac:dyDescent="0.2">
      <c r="A90" s="204"/>
      <c r="B90" s="207"/>
      <c r="C90" s="211"/>
      <c r="D90" s="23" t="s">
        <v>45</v>
      </c>
      <c r="E90" s="13">
        <f>SUM(E87,E88,E89)</f>
        <v>0</v>
      </c>
      <c r="F90" s="13"/>
      <c r="G90" s="13"/>
      <c r="H90" s="29">
        <f>SUM(H87:H89)</f>
        <v>0</v>
      </c>
      <c r="I90" s="29">
        <f>SUM(I87:I89)</f>
        <v>0</v>
      </c>
      <c r="J90" s="13">
        <f t="shared" ref="J90:S90" si="42">SUM(J87,J88,J89)</f>
        <v>0</v>
      </c>
      <c r="K90" s="13">
        <f t="shared" si="42"/>
        <v>0</v>
      </c>
      <c r="L90" s="13">
        <f t="shared" si="42"/>
        <v>0</v>
      </c>
      <c r="M90" s="13">
        <f t="shared" si="42"/>
        <v>0</v>
      </c>
      <c r="N90" s="13">
        <f t="shared" si="42"/>
        <v>0</v>
      </c>
      <c r="O90" s="13">
        <f t="shared" si="42"/>
        <v>0</v>
      </c>
      <c r="P90" s="13">
        <f t="shared" si="42"/>
        <v>0</v>
      </c>
      <c r="Q90" s="47">
        <f t="shared" si="42"/>
        <v>0</v>
      </c>
      <c r="R90" s="47">
        <f t="shared" si="42"/>
        <v>0</v>
      </c>
      <c r="S90" s="13">
        <f t="shared" si="42"/>
        <v>0</v>
      </c>
      <c r="T90" s="14"/>
    </row>
    <row r="91" spans="1:20" ht="12.75" customHeight="1" x14ac:dyDescent="0.2">
      <c r="A91" s="204"/>
      <c r="B91" s="208"/>
      <c r="C91" s="211"/>
      <c r="D91" s="4" t="s">
        <v>14</v>
      </c>
      <c r="E91" s="43"/>
      <c r="F91" s="41">
        <v>1.2</v>
      </c>
      <c r="G91" s="41">
        <v>82</v>
      </c>
      <c r="H91" s="42"/>
      <c r="I91" s="42"/>
      <c r="J91" s="2">
        <f>(E91*F91)</f>
        <v>0</v>
      </c>
      <c r="K91" s="2">
        <f>E91*G91</f>
        <v>0</v>
      </c>
      <c r="L91" s="20">
        <f>SUM(J91,K91)</f>
        <v>0</v>
      </c>
      <c r="M91" s="1">
        <f t="shared" ref="M91:N93" si="43">SUM(J91-O91)</f>
        <v>0</v>
      </c>
      <c r="N91" s="1">
        <f t="shared" si="43"/>
        <v>0</v>
      </c>
      <c r="O91" s="2"/>
      <c r="P91" s="2"/>
      <c r="Q91" s="46"/>
      <c r="R91" s="46"/>
      <c r="S91" s="1"/>
      <c r="T91" s="19"/>
    </row>
    <row r="92" spans="1:20" ht="12.75" customHeight="1" x14ac:dyDescent="0.2">
      <c r="A92" s="204"/>
      <c r="B92" s="208"/>
      <c r="C92" s="211"/>
      <c r="D92" s="4" t="s">
        <v>15</v>
      </c>
      <c r="E92" s="43"/>
      <c r="F92" s="41">
        <v>1.2</v>
      </c>
      <c r="G92" s="41">
        <v>82</v>
      </c>
      <c r="H92" s="42"/>
      <c r="I92" s="42"/>
      <c r="J92" s="2">
        <f>(E92*F92)</f>
        <v>0</v>
      </c>
      <c r="K92" s="2">
        <f>E92*G92</f>
        <v>0</v>
      </c>
      <c r="L92" s="20">
        <f>SUM(J92,K92)</f>
        <v>0</v>
      </c>
      <c r="M92" s="1">
        <f t="shared" si="43"/>
        <v>0</v>
      </c>
      <c r="N92" s="1">
        <f t="shared" si="43"/>
        <v>0</v>
      </c>
      <c r="O92" s="2"/>
      <c r="P92" s="2"/>
      <c r="Q92" s="46"/>
      <c r="R92" s="46"/>
      <c r="S92" s="1"/>
      <c r="T92" s="19"/>
    </row>
    <row r="93" spans="1:20" ht="12.75" customHeight="1" x14ac:dyDescent="0.2">
      <c r="A93" s="204"/>
      <c r="B93" s="208"/>
      <c r="C93" s="211"/>
      <c r="D93" s="4" t="s">
        <v>16</v>
      </c>
      <c r="E93" s="43"/>
      <c r="F93" s="41">
        <v>1.2</v>
      </c>
      <c r="G93" s="41">
        <v>82</v>
      </c>
      <c r="H93" s="42"/>
      <c r="I93" s="42"/>
      <c r="J93" s="2">
        <f>(E93*F93)</f>
        <v>0</v>
      </c>
      <c r="K93" s="2">
        <f>E93*G93</f>
        <v>0</v>
      </c>
      <c r="L93" s="20">
        <f>SUM(J93,K93)</f>
        <v>0</v>
      </c>
      <c r="M93" s="1">
        <f t="shared" si="43"/>
        <v>0</v>
      </c>
      <c r="N93" s="1">
        <f t="shared" si="43"/>
        <v>0</v>
      </c>
      <c r="O93" s="2"/>
      <c r="P93" s="2"/>
      <c r="Q93" s="46"/>
      <c r="R93" s="46"/>
      <c r="S93" s="1"/>
      <c r="T93" s="19"/>
    </row>
    <row r="94" spans="1:20" ht="12.75" customHeight="1" x14ac:dyDescent="0.2">
      <c r="A94" s="204"/>
      <c r="B94" s="208"/>
      <c r="C94" s="211"/>
      <c r="D94" s="23" t="s">
        <v>46</v>
      </c>
      <c r="E94" s="13">
        <f>SUM(E91,E92,E93)</f>
        <v>0</v>
      </c>
      <c r="F94" s="13"/>
      <c r="G94" s="13"/>
      <c r="H94" s="29">
        <f>SUM(H91:H93)</f>
        <v>0</v>
      </c>
      <c r="I94" s="29">
        <f>SUM(I91:I93)</f>
        <v>0</v>
      </c>
      <c r="J94" s="13">
        <f t="shared" ref="J94:S94" si="44">SUM(J91,J92,J93)</f>
        <v>0</v>
      </c>
      <c r="K94" s="13">
        <f t="shared" si="44"/>
        <v>0</v>
      </c>
      <c r="L94" s="13">
        <f t="shared" si="44"/>
        <v>0</v>
      </c>
      <c r="M94" s="13">
        <f t="shared" si="44"/>
        <v>0</v>
      </c>
      <c r="N94" s="13">
        <f t="shared" si="44"/>
        <v>0</v>
      </c>
      <c r="O94" s="13">
        <f t="shared" si="44"/>
        <v>0</v>
      </c>
      <c r="P94" s="13">
        <f t="shared" si="44"/>
        <v>0</v>
      </c>
      <c r="Q94" s="47">
        <f t="shared" si="44"/>
        <v>0</v>
      </c>
      <c r="R94" s="47">
        <f t="shared" si="44"/>
        <v>0</v>
      </c>
      <c r="S94" s="13">
        <f t="shared" si="44"/>
        <v>0</v>
      </c>
      <c r="T94" s="14"/>
    </row>
    <row r="95" spans="1:20" ht="12.75" customHeight="1" x14ac:dyDescent="0.2">
      <c r="A95" s="204"/>
      <c r="B95" s="208"/>
      <c r="C95" s="211"/>
      <c r="D95" s="4" t="s">
        <v>17</v>
      </c>
      <c r="E95" s="43"/>
      <c r="F95" s="41">
        <v>1.2</v>
      </c>
      <c r="G95" s="41">
        <v>82</v>
      </c>
      <c r="H95" s="42"/>
      <c r="I95" s="42"/>
      <c r="J95" s="2">
        <f>(E95*F95)</f>
        <v>0</v>
      </c>
      <c r="K95" s="2">
        <f>E95*G95</f>
        <v>0</v>
      </c>
      <c r="L95" s="20">
        <f>SUM(J95,K95)</f>
        <v>0</v>
      </c>
      <c r="M95" s="1">
        <f t="shared" ref="M95:N97" si="45">SUM(J95-O95)</f>
        <v>0</v>
      </c>
      <c r="N95" s="1">
        <f t="shared" si="45"/>
        <v>0</v>
      </c>
      <c r="O95" s="2"/>
      <c r="P95" s="2"/>
      <c r="Q95" s="46"/>
      <c r="R95" s="46"/>
      <c r="S95" s="1"/>
      <c r="T95" s="19"/>
    </row>
    <row r="96" spans="1:20" ht="12.75" customHeight="1" x14ac:dyDescent="0.2">
      <c r="A96" s="204"/>
      <c r="B96" s="208"/>
      <c r="C96" s="211"/>
      <c r="D96" s="4" t="s">
        <v>18</v>
      </c>
      <c r="E96" s="43"/>
      <c r="F96" s="41">
        <v>1.2</v>
      </c>
      <c r="G96" s="41">
        <v>82</v>
      </c>
      <c r="H96" s="42"/>
      <c r="I96" s="42"/>
      <c r="J96" s="2">
        <f>(E96*F96)</f>
        <v>0</v>
      </c>
      <c r="K96" s="2">
        <f>E96*G96</f>
        <v>0</v>
      </c>
      <c r="L96" s="20">
        <f>SUM(J96,K96)</f>
        <v>0</v>
      </c>
      <c r="M96" s="1">
        <f t="shared" si="45"/>
        <v>0</v>
      </c>
      <c r="N96" s="1">
        <f t="shared" si="45"/>
        <v>0</v>
      </c>
      <c r="O96" s="2"/>
      <c r="P96" s="2"/>
      <c r="Q96" s="46"/>
      <c r="R96" s="46"/>
      <c r="S96" s="1"/>
      <c r="T96" s="19"/>
    </row>
    <row r="97" spans="1:20" ht="13.5" customHeight="1" x14ac:dyDescent="0.2">
      <c r="A97" s="205"/>
      <c r="B97" s="209"/>
      <c r="C97" s="212"/>
      <c r="D97" s="4" t="s">
        <v>19</v>
      </c>
      <c r="E97" s="43"/>
      <c r="F97" s="41">
        <v>1.2</v>
      </c>
      <c r="G97" s="41">
        <v>82</v>
      </c>
      <c r="H97" s="42"/>
      <c r="I97" s="42"/>
      <c r="J97" s="2">
        <f>(E97*F97)</f>
        <v>0</v>
      </c>
      <c r="K97" s="2">
        <f>E97*G97</f>
        <v>0</v>
      </c>
      <c r="L97" s="20">
        <f>SUM(J97,K97)</f>
        <v>0</v>
      </c>
      <c r="M97" s="1">
        <f t="shared" si="45"/>
        <v>0</v>
      </c>
      <c r="N97" s="1">
        <f t="shared" si="45"/>
        <v>0</v>
      </c>
      <c r="O97" s="2"/>
      <c r="P97" s="2"/>
      <c r="Q97" s="46"/>
      <c r="R97" s="46"/>
      <c r="S97" s="1"/>
      <c r="T97" s="19"/>
    </row>
    <row r="98" spans="1:20" ht="24" x14ac:dyDescent="0.2">
      <c r="A98" s="17"/>
      <c r="B98" s="17"/>
      <c r="C98" s="17"/>
      <c r="D98" s="23" t="s">
        <v>47</v>
      </c>
      <c r="E98" s="13">
        <f>SUM(E95,E96,E97)</f>
        <v>0</v>
      </c>
      <c r="F98" s="13"/>
      <c r="G98" s="13"/>
      <c r="H98" s="29">
        <f>SUM(H95:H97)</f>
        <v>0</v>
      </c>
      <c r="I98" s="29">
        <f>SUM(I95:I97)</f>
        <v>0</v>
      </c>
      <c r="J98" s="13">
        <f t="shared" ref="J98:S98" si="46">SUM(J95,J96,J97)</f>
        <v>0</v>
      </c>
      <c r="K98" s="13">
        <f t="shared" si="46"/>
        <v>0</v>
      </c>
      <c r="L98" s="13">
        <f t="shared" si="46"/>
        <v>0</v>
      </c>
      <c r="M98" s="13">
        <f t="shared" si="46"/>
        <v>0</v>
      </c>
      <c r="N98" s="13">
        <f t="shared" si="46"/>
        <v>0</v>
      </c>
      <c r="O98" s="13">
        <f t="shared" si="46"/>
        <v>0</v>
      </c>
      <c r="P98" s="13">
        <f t="shared" si="46"/>
        <v>0</v>
      </c>
      <c r="Q98" s="47">
        <f t="shared" si="46"/>
        <v>0</v>
      </c>
      <c r="R98" s="47">
        <f t="shared" si="46"/>
        <v>0</v>
      </c>
      <c r="S98" s="13">
        <f t="shared" si="46"/>
        <v>0</v>
      </c>
      <c r="T98" s="14"/>
    </row>
    <row r="99" spans="1:20" s="28" customFormat="1" ht="24" x14ac:dyDescent="0.2">
      <c r="A99" s="34"/>
      <c r="B99" s="34"/>
      <c r="C99" s="35"/>
      <c r="D99" s="36" t="s">
        <v>50</v>
      </c>
      <c r="E99" s="37">
        <f>SUM(E86+E90+E94+E98)</f>
        <v>0</v>
      </c>
      <c r="F99" s="37"/>
      <c r="G99" s="37"/>
      <c r="H99" s="37">
        <f>SUM(H86+H90+H94+H98)</f>
        <v>0</v>
      </c>
      <c r="I99" s="37">
        <f>SUM(I86+I90+I94+I98)</f>
        <v>0</v>
      </c>
      <c r="J99" s="37">
        <f t="shared" ref="J99:S99" si="47">SUM(J86+J90+J94+J98)</f>
        <v>0</v>
      </c>
      <c r="K99" s="37">
        <f t="shared" si="47"/>
        <v>0</v>
      </c>
      <c r="L99" s="37">
        <f t="shared" si="47"/>
        <v>0</v>
      </c>
      <c r="M99" s="37">
        <f t="shared" si="47"/>
        <v>0</v>
      </c>
      <c r="N99" s="37">
        <f t="shared" si="47"/>
        <v>0</v>
      </c>
      <c r="O99" s="37">
        <f t="shared" si="47"/>
        <v>0</v>
      </c>
      <c r="P99" s="37">
        <f t="shared" si="47"/>
        <v>0</v>
      </c>
      <c r="Q99" s="48">
        <f t="shared" si="47"/>
        <v>0</v>
      </c>
      <c r="R99" s="48">
        <f t="shared" si="47"/>
        <v>0</v>
      </c>
      <c r="S99" s="37">
        <f t="shared" si="47"/>
        <v>0</v>
      </c>
      <c r="T99" s="38"/>
    </row>
    <row r="100" spans="1:20" s="28" customFormat="1" ht="36" x14ac:dyDescent="0.2">
      <c r="A100" s="24"/>
      <c r="B100" s="24"/>
      <c r="C100" s="25"/>
      <c r="D100" s="26" t="s">
        <v>51</v>
      </c>
      <c r="E100" s="27">
        <f>E99+'2020'!E100</f>
        <v>5898.5169999999998</v>
      </c>
      <c r="F100" s="27"/>
      <c r="G100" s="27"/>
      <c r="H100" s="27">
        <f>H99+'2020'!H100</f>
        <v>7071.4919999999993</v>
      </c>
      <c r="I100" s="27">
        <f>I99+'2020'!I100</f>
        <v>49741.87</v>
      </c>
      <c r="J100" s="27">
        <f>J99+'2020'!J100</f>
        <v>7078.2203999999992</v>
      </c>
      <c r="K100" s="27">
        <f>K99+'2020'!K100</f>
        <v>49966.15</v>
      </c>
      <c r="L100" s="27">
        <f>L99+'2020'!L100</f>
        <v>56813.362000000001</v>
      </c>
      <c r="M100" s="27">
        <f>M99+'2020'!M100</f>
        <v>0</v>
      </c>
      <c r="N100" s="27">
        <f>N99+'2020'!N100</f>
        <v>0</v>
      </c>
      <c r="O100" s="27">
        <f>O99+'2020'!O100</f>
        <v>0</v>
      </c>
      <c r="P100" s="27">
        <f>P99+'2020'!P100</f>
        <v>0</v>
      </c>
      <c r="Q100" s="27">
        <f>Q99+'2020'!Q100</f>
        <v>49741.869999999995</v>
      </c>
      <c r="R100" s="27">
        <f>R99+'2020'!R100</f>
        <v>0</v>
      </c>
      <c r="S100" s="27">
        <f>S99+'2020'!S100</f>
        <v>0</v>
      </c>
      <c r="T100" s="27">
        <f>T99+'2020'!T100</f>
        <v>0</v>
      </c>
    </row>
    <row r="101" spans="1:20" ht="12.75" customHeight="1" x14ac:dyDescent="0.2">
      <c r="A101" s="203">
        <v>6</v>
      </c>
      <c r="B101" s="206" t="s">
        <v>28</v>
      </c>
      <c r="C101" s="210" t="s">
        <v>20</v>
      </c>
      <c r="D101" s="4" t="s">
        <v>8</v>
      </c>
      <c r="E101" s="40">
        <v>32.6</v>
      </c>
      <c r="F101" s="41">
        <v>1.2</v>
      </c>
      <c r="G101" s="41">
        <v>82</v>
      </c>
      <c r="H101" s="143">
        <v>39.119999999999997</v>
      </c>
      <c r="I101" s="143">
        <v>2673.2000000000003</v>
      </c>
      <c r="J101" s="59">
        <f>(E101*F101)</f>
        <v>39.119999999999997</v>
      </c>
      <c r="K101" s="59">
        <f>E101*G101</f>
        <v>2673.2000000000003</v>
      </c>
      <c r="L101" s="20">
        <f>SUM(J101,K101)</f>
        <v>2712.32</v>
      </c>
      <c r="M101" s="1">
        <f t="shared" ref="M101:N104" si="48">J101-H101</f>
        <v>0</v>
      </c>
      <c r="N101" s="1">
        <f t="shared" si="48"/>
        <v>0</v>
      </c>
      <c r="O101" s="2"/>
      <c r="P101" s="2"/>
      <c r="Q101" s="46"/>
      <c r="R101" s="46"/>
      <c r="S101" s="1"/>
      <c r="T101" s="19"/>
    </row>
    <row r="102" spans="1:20" ht="12.75" customHeight="1" x14ac:dyDescent="0.2">
      <c r="A102" s="204"/>
      <c r="B102" s="207"/>
      <c r="C102" s="211"/>
      <c r="D102" s="4" t="s">
        <v>9</v>
      </c>
      <c r="E102" s="43">
        <v>38.18</v>
      </c>
      <c r="F102" s="41">
        <v>1.2</v>
      </c>
      <c r="G102" s="41">
        <v>82</v>
      </c>
      <c r="H102" s="143">
        <v>45.815999999999995</v>
      </c>
      <c r="I102" s="143">
        <v>3130.7599999999998</v>
      </c>
      <c r="J102" s="59">
        <f>(E102*F102)</f>
        <v>45.815999999999995</v>
      </c>
      <c r="K102" s="59">
        <f>E102*G102</f>
        <v>3130.7599999999998</v>
      </c>
      <c r="L102" s="20">
        <f>SUM(J102,K102)</f>
        <v>3176.5759999999996</v>
      </c>
      <c r="M102" s="1">
        <f t="shared" si="48"/>
        <v>0</v>
      </c>
      <c r="N102" s="1">
        <f t="shared" si="48"/>
        <v>0</v>
      </c>
      <c r="O102" s="2"/>
      <c r="P102" s="2"/>
      <c r="Q102" s="46"/>
      <c r="R102" s="46"/>
      <c r="S102" s="1"/>
      <c r="T102" s="19"/>
    </row>
    <row r="103" spans="1:20" ht="12.75" hidden="1" customHeight="1" x14ac:dyDescent="0.2">
      <c r="A103" s="204"/>
      <c r="B103" s="207"/>
      <c r="C103" s="211"/>
      <c r="D103" s="4" t="s">
        <v>57</v>
      </c>
      <c r="E103" s="43"/>
      <c r="F103" s="41">
        <v>1.2</v>
      </c>
      <c r="G103" s="41">
        <v>82</v>
      </c>
      <c r="H103" s="143">
        <v>0</v>
      </c>
      <c r="I103" s="143">
        <v>0</v>
      </c>
      <c r="J103" s="59">
        <f>(E103*F103)</f>
        <v>0</v>
      </c>
      <c r="K103" s="59">
        <f>E103*G103</f>
        <v>0</v>
      </c>
      <c r="L103" s="20">
        <f>SUM(J103,K103)</f>
        <v>0</v>
      </c>
      <c r="M103" s="1">
        <f>J103-H103</f>
        <v>0</v>
      </c>
      <c r="N103" s="1">
        <f>K103-I103</f>
        <v>0</v>
      </c>
      <c r="O103" s="2"/>
      <c r="P103" s="2"/>
      <c r="Q103" s="46"/>
      <c r="R103" s="46"/>
      <c r="S103" s="1"/>
      <c r="T103" s="19"/>
    </row>
    <row r="104" spans="1:20" ht="12.75" customHeight="1" x14ac:dyDescent="0.2">
      <c r="A104" s="204"/>
      <c r="B104" s="207"/>
      <c r="C104" s="211"/>
      <c r="D104" s="4" t="s">
        <v>10</v>
      </c>
      <c r="E104" s="43">
        <v>39.56</v>
      </c>
      <c r="F104" s="41">
        <v>1.2</v>
      </c>
      <c r="G104" s="41">
        <v>82</v>
      </c>
      <c r="H104" s="143">
        <v>47.472000000000001</v>
      </c>
      <c r="I104" s="143">
        <v>3243.92</v>
      </c>
      <c r="J104" s="59">
        <f>(E104*F104)</f>
        <v>47.472000000000001</v>
      </c>
      <c r="K104" s="59">
        <f>E104*G104</f>
        <v>3243.92</v>
      </c>
      <c r="L104" s="20">
        <f>SUM(J104,K104)</f>
        <v>3291.3920000000003</v>
      </c>
      <c r="M104" s="1">
        <f t="shared" si="48"/>
        <v>0</v>
      </c>
      <c r="N104" s="1">
        <f t="shared" si="48"/>
        <v>0</v>
      </c>
      <c r="O104" s="2"/>
      <c r="P104" s="2"/>
      <c r="Q104" s="46"/>
      <c r="R104" s="46"/>
      <c r="S104" s="1"/>
      <c r="T104" s="19"/>
    </row>
    <row r="105" spans="1:20" ht="12.75" customHeight="1" x14ac:dyDescent="0.2">
      <c r="A105" s="204"/>
      <c r="B105" s="207"/>
      <c r="C105" s="211"/>
      <c r="D105" s="23" t="s">
        <v>44</v>
      </c>
      <c r="E105" s="13">
        <f>SUM(E101,E102,E103,E104)</f>
        <v>110.34</v>
      </c>
      <c r="F105" s="13"/>
      <c r="G105" s="13"/>
      <c r="H105" s="13">
        <f t="shared" ref="H105:S105" si="49">SUM(H101,H102,H103,H104)</f>
        <v>132.40799999999999</v>
      </c>
      <c r="I105" s="13">
        <f t="shared" si="49"/>
        <v>9047.880000000001</v>
      </c>
      <c r="J105" s="13">
        <f t="shared" si="49"/>
        <v>132.40799999999999</v>
      </c>
      <c r="K105" s="13">
        <f t="shared" si="49"/>
        <v>9047.880000000001</v>
      </c>
      <c r="L105" s="13">
        <f t="shared" si="49"/>
        <v>9180.2880000000005</v>
      </c>
      <c r="M105" s="13">
        <f t="shared" si="49"/>
        <v>0</v>
      </c>
      <c r="N105" s="13">
        <f t="shared" si="49"/>
        <v>0</v>
      </c>
      <c r="O105" s="13">
        <f t="shared" si="49"/>
        <v>0</v>
      </c>
      <c r="P105" s="13">
        <f t="shared" si="49"/>
        <v>0</v>
      </c>
      <c r="Q105" s="13">
        <f t="shared" si="49"/>
        <v>0</v>
      </c>
      <c r="R105" s="13">
        <f t="shared" si="49"/>
        <v>0</v>
      </c>
      <c r="S105" s="13">
        <f t="shared" si="49"/>
        <v>0</v>
      </c>
      <c r="T105" s="14"/>
    </row>
    <row r="106" spans="1:20" ht="12.75" customHeight="1" x14ac:dyDescent="0.2">
      <c r="A106" s="204"/>
      <c r="B106" s="207"/>
      <c r="C106" s="211"/>
      <c r="D106" s="4" t="s">
        <v>11</v>
      </c>
      <c r="E106" s="40">
        <v>55.6</v>
      </c>
      <c r="F106" s="41">
        <v>1.2</v>
      </c>
      <c r="G106" s="41">
        <v>82</v>
      </c>
      <c r="H106" s="143">
        <v>66.72</v>
      </c>
      <c r="I106" s="143">
        <v>4559.2</v>
      </c>
      <c r="J106" s="59">
        <f>(E106*F106)</f>
        <v>66.72</v>
      </c>
      <c r="K106" s="59">
        <f>E106*G106</f>
        <v>4559.2</v>
      </c>
      <c r="L106" s="20">
        <f>SUM(J106,K106)</f>
        <v>4625.92</v>
      </c>
      <c r="M106" s="1">
        <f t="shared" ref="M106:N108" si="50">J106-H106</f>
        <v>0</v>
      </c>
      <c r="N106" s="1">
        <f t="shared" si="50"/>
        <v>0</v>
      </c>
      <c r="O106" s="2"/>
      <c r="P106" s="2"/>
      <c r="Q106" s="46"/>
      <c r="R106" s="46"/>
      <c r="S106" s="1"/>
      <c r="T106" s="19"/>
    </row>
    <row r="107" spans="1:20" ht="12.75" customHeight="1" x14ac:dyDescent="0.2">
      <c r="A107" s="204"/>
      <c r="B107" s="207"/>
      <c r="C107" s="211"/>
      <c r="D107" s="4" t="s">
        <v>12</v>
      </c>
      <c r="E107" s="40">
        <v>38.659999999999997</v>
      </c>
      <c r="F107" s="41">
        <v>1.2</v>
      </c>
      <c r="G107" s="41">
        <v>82</v>
      </c>
      <c r="H107" s="142">
        <v>46.391999999999996</v>
      </c>
      <c r="I107" s="143">
        <v>3170.12</v>
      </c>
      <c r="J107" s="59">
        <f>(E107*F107)</f>
        <v>46.391999999999996</v>
      </c>
      <c r="K107" s="59">
        <f>E107*G107</f>
        <v>3170.12</v>
      </c>
      <c r="L107" s="20">
        <f>SUM(J107,K107)</f>
        <v>3216.5119999999997</v>
      </c>
      <c r="M107" s="1">
        <f t="shared" si="50"/>
        <v>0</v>
      </c>
      <c r="N107" s="1">
        <f t="shared" si="50"/>
        <v>0</v>
      </c>
      <c r="O107" s="2"/>
      <c r="P107" s="2"/>
      <c r="Q107" s="46"/>
      <c r="R107" s="46"/>
      <c r="S107" s="1"/>
      <c r="T107" s="19"/>
    </row>
    <row r="108" spans="1:20" ht="12.75" customHeight="1" x14ac:dyDescent="0.2">
      <c r="A108" s="204"/>
      <c r="B108" s="207"/>
      <c r="C108" s="211"/>
      <c r="D108" s="4" t="s">
        <v>13</v>
      </c>
      <c r="E108" s="40">
        <v>86.32</v>
      </c>
      <c r="F108" s="41">
        <v>1.2</v>
      </c>
      <c r="G108" s="41">
        <v>82</v>
      </c>
      <c r="H108" s="142">
        <v>103.58399999999999</v>
      </c>
      <c r="I108" s="143">
        <v>7078.24</v>
      </c>
      <c r="J108" s="59">
        <f>(E108*F108)</f>
        <v>103.58399999999999</v>
      </c>
      <c r="K108" s="59">
        <f>E108*G108</f>
        <v>7078.24</v>
      </c>
      <c r="L108" s="20">
        <f>SUM(J108,K108)</f>
        <v>7181.8239999999996</v>
      </c>
      <c r="M108" s="1">
        <f t="shared" si="50"/>
        <v>0</v>
      </c>
      <c r="N108" s="1">
        <f t="shared" si="50"/>
        <v>0</v>
      </c>
      <c r="O108" s="2"/>
      <c r="P108" s="2"/>
      <c r="Q108" s="46"/>
      <c r="R108" s="46"/>
      <c r="S108" s="1"/>
      <c r="T108" s="19"/>
    </row>
    <row r="109" spans="1:20" ht="12.75" customHeight="1" x14ac:dyDescent="0.2">
      <c r="A109" s="204"/>
      <c r="B109" s="207"/>
      <c r="C109" s="211"/>
      <c r="D109" s="23" t="s">
        <v>45</v>
      </c>
      <c r="E109" s="13">
        <f>SUM(E106,E107,E108)</f>
        <v>180.57999999999998</v>
      </c>
      <c r="F109" s="13"/>
      <c r="G109" s="13"/>
      <c r="H109" s="13">
        <f>SUM(H106,H107,H108)</f>
        <v>216.69599999999997</v>
      </c>
      <c r="I109" s="13">
        <f>SUM(I106,I107,I108)</f>
        <v>14807.56</v>
      </c>
      <c r="J109" s="13">
        <f t="shared" ref="J109:S109" si="51">SUM(J106,J107,J108)</f>
        <v>216.69599999999997</v>
      </c>
      <c r="K109" s="13">
        <f t="shared" si="51"/>
        <v>14807.56</v>
      </c>
      <c r="L109" s="13">
        <f t="shared" si="51"/>
        <v>15024.255999999999</v>
      </c>
      <c r="M109" s="13">
        <f t="shared" si="51"/>
        <v>0</v>
      </c>
      <c r="N109" s="13">
        <f t="shared" si="51"/>
        <v>0</v>
      </c>
      <c r="O109" s="13">
        <f t="shared" si="51"/>
        <v>0</v>
      </c>
      <c r="P109" s="13">
        <f t="shared" si="51"/>
        <v>0</v>
      </c>
      <c r="Q109" s="47">
        <f t="shared" si="51"/>
        <v>0</v>
      </c>
      <c r="R109" s="47">
        <f t="shared" si="51"/>
        <v>0</v>
      </c>
      <c r="S109" s="13">
        <f t="shared" si="51"/>
        <v>0</v>
      </c>
      <c r="T109" s="14"/>
    </row>
    <row r="110" spans="1:20" ht="12.75" customHeight="1" x14ac:dyDescent="0.2">
      <c r="A110" s="204"/>
      <c r="B110" s="208"/>
      <c r="C110" s="211"/>
      <c r="D110" s="4" t="s">
        <v>14</v>
      </c>
      <c r="E110" s="40">
        <v>85.36</v>
      </c>
      <c r="F110" s="41">
        <v>1.2</v>
      </c>
      <c r="G110" s="41">
        <v>82</v>
      </c>
      <c r="H110" s="142">
        <v>102.432</v>
      </c>
      <c r="I110" s="143">
        <v>6999.5199999999995</v>
      </c>
      <c r="J110" s="59">
        <f>(E110*F110)</f>
        <v>102.432</v>
      </c>
      <c r="K110" s="59">
        <f>E110*G110</f>
        <v>6999.5199999999995</v>
      </c>
      <c r="L110" s="20">
        <f>SUM(J110,K110)</f>
        <v>7101.9519999999993</v>
      </c>
      <c r="M110" s="1">
        <f t="shared" ref="M110:N112" si="52">J110-H110</f>
        <v>0</v>
      </c>
      <c r="N110" s="1">
        <f t="shared" si="52"/>
        <v>0</v>
      </c>
      <c r="O110" s="2"/>
      <c r="P110" s="2"/>
      <c r="Q110" s="46"/>
      <c r="R110" s="46"/>
      <c r="S110" s="1"/>
      <c r="T110" s="19"/>
    </row>
    <row r="111" spans="1:20" ht="12.75" customHeight="1" x14ac:dyDescent="0.2">
      <c r="A111" s="204"/>
      <c r="B111" s="208"/>
      <c r="C111" s="211"/>
      <c r="D111" s="4" t="s">
        <v>15</v>
      </c>
      <c r="E111" s="40">
        <v>96.14</v>
      </c>
      <c r="F111" s="41">
        <v>1.2</v>
      </c>
      <c r="G111" s="41">
        <v>82</v>
      </c>
      <c r="H111" s="142">
        <v>115.36799999999999</v>
      </c>
      <c r="I111" s="143">
        <v>7883.4800000000005</v>
      </c>
      <c r="J111" s="59">
        <f>(E111*F111)</f>
        <v>115.36799999999999</v>
      </c>
      <c r="K111" s="59">
        <f>E111*G111</f>
        <v>7883.4800000000005</v>
      </c>
      <c r="L111" s="20">
        <f>SUM(J111,K111)</f>
        <v>7998.8480000000009</v>
      </c>
      <c r="M111" s="1">
        <f t="shared" si="52"/>
        <v>0</v>
      </c>
      <c r="N111" s="1">
        <f t="shared" si="52"/>
        <v>0</v>
      </c>
      <c r="O111" s="2"/>
      <c r="P111" s="2"/>
      <c r="Q111" s="46"/>
      <c r="R111" s="46"/>
      <c r="S111" s="1"/>
      <c r="T111" s="19"/>
    </row>
    <row r="112" spans="1:20" ht="12.75" customHeight="1" x14ac:dyDescent="0.2">
      <c r="A112" s="204"/>
      <c r="B112" s="208"/>
      <c r="C112" s="211"/>
      <c r="D112" s="4" t="s">
        <v>16</v>
      </c>
      <c r="E112" s="43">
        <v>133.08000000000001</v>
      </c>
      <c r="F112" s="41">
        <v>1.2</v>
      </c>
      <c r="G112" s="41">
        <v>82</v>
      </c>
      <c r="H112" s="142">
        <v>159.696</v>
      </c>
      <c r="I112" s="143">
        <v>10912.560000000001</v>
      </c>
      <c r="J112" s="59">
        <f>(E112*F112)</f>
        <v>159.696</v>
      </c>
      <c r="K112" s="59">
        <f>E112*G112</f>
        <v>10912.560000000001</v>
      </c>
      <c r="L112" s="20">
        <f>SUM(J112,K112)</f>
        <v>11072.256000000001</v>
      </c>
      <c r="M112" s="1">
        <f t="shared" si="52"/>
        <v>0</v>
      </c>
      <c r="N112" s="1">
        <f t="shared" si="52"/>
        <v>0</v>
      </c>
      <c r="O112" s="2"/>
      <c r="P112" s="2"/>
      <c r="Q112" s="46"/>
      <c r="R112" s="46"/>
      <c r="S112" s="1"/>
      <c r="T112" s="19"/>
    </row>
    <row r="113" spans="1:20" ht="12.75" customHeight="1" x14ac:dyDescent="0.2">
      <c r="A113" s="204"/>
      <c r="B113" s="208"/>
      <c r="C113" s="211"/>
      <c r="D113" s="23" t="s">
        <v>46</v>
      </c>
      <c r="E113" s="13">
        <f>SUM(E110,E111,E112)</f>
        <v>314.58000000000004</v>
      </c>
      <c r="F113" s="13"/>
      <c r="G113" s="13"/>
      <c r="H113" s="13">
        <f>SUM(H110,H111,H112)</f>
        <v>377.49599999999998</v>
      </c>
      <c r="I113" s="13">
        <f>SUM(I110,I111,I112)</f>
        <v>25795.56</v>
      </c>
      <c r="J113" s="13">
        <f t="shared" ref="J113:S113" si="53">SUM(J110,J111,J112)</f>
        <v>377.49599999999998</v>
      </c>
      <c r="K113" s="13">
        <f t="shared" si="53"/>
        <v>25795.56</v>
      </c>
      <c r="L113" s="13">
        <f t="shared" si="53"/>
        <v>26173.056</v>
      </c>
      <c r="M113" s="13">
        <f t="shared" si="53"/>
        <v>0</v>
      </c>
      <c r="N113" s="13">
        <f t="shared" si="53"/>
        <v>0</v>
      </c>
      <c r="O113" s="13">
        <f t="shared" si="53"/>
        <v>0</v>
      </c>
      <c r="P113" s="13">
        <f t="shared" si="53"/>
        <v>0</v>
      </c>
      <c r="Q113" s="47">
        <f t="shared" si="53"/>
        <v>0</v>
      </c>
      <c r="R113" s="47">
        <f t="shared" si="53"/>
        <v>0</v>
      </c>
      <c r="S113" s="13">
        <f t="shared" si="53"/>
        <v>0</v>
      </c>
      <c r="T113" s="14"/>
    </row>
    <row r="114" spans="1:20" ht="12.75" customHeight="1" x14ac:dyDescent="0.2">
      <c r="A114" s="204"/>
      <c r="B114" s="208"/>
      <c r="C114" s="211"/>
      <c r="D114" s="4" t="s">
        <v>17</v>
      </c>
      <c r="E114" s="40">
        <v>69.819999999999993</v>
      </c>
      <c r="F114" s="41">
        <v>1.2</v>
      </c>
      <c r="G114" s="41">
        <v>82</v>
      </c>
      <c r="H114" s="142">
        <v>83.783999999999992</v>
      </c>
      <c r="I114" s="142">
        <v>5725.24</v>
      </c>
      <c r="J114" s="59">
        <f>(E114*F114)</f>
        <v>83.783999999999992</v>
      </c>
      <c r="K114" s="59">
        <f>E114*G114</f>
        <v>5725.24</v>
      </c>
      <c r="L114" s="20">
        <f>SUM(J114,K114)</f>
        <v>5809.0239999999994</v>
      </c>
      <c r="M114" s="1">
        <f t="shared" ref="M114:N116" si="54">J114-H114</f>
        <v>0</v>
      </c>
      <c r="N114" s="1">
        <f t="shared" si="54"/>
        <v>0</v>
      </c>
      <c r="O114" s="2"/>
      <c r="P114" s="2"/>
      <c r="Q114" s="46"/>
      <c r="R114" s="46"/>
      <c r="S114" s="1"/>
      <c r="T114" s="19"/>
    </row>
    <row r="115" spans="1:20" ht="12.75" customHeight="1" x14ac:dyDescent="0.2">
      <c r="A115" s="204"/>
      <c r="B115" s="208"/>
      <c r="C115" s="211"/>
      <c r="D115" s="4" t="s">
        <v>18</v>
      </c>
      <c r="E115" s="40">
        <v>232.42</v>
      </c>
      <c r="F115" s="41">
        <v>1.2</v>
      </c>
      <c r="G115" s="41">
        <v>82</v>
      </c>
      <c r="H115" s="142">
        <v>278.904</v>
      </c>
      <c r="I115" s="142">
        <v>19058.439999999999</v>
      </c>
      <c r="J115" s="59">
        <f>(E115*F115)</f>
        <v>278.904</v>
      </c>
      <c r="K115" s="59">
        <f>E115*G115</f>
        <v>19058.439999999999</v>
      </c>
      <c r="L115" s="20">
        <f>SUM(J115,K115)</f>
        <v>19337.343999999997</v>
      </c>
      <c r="M115" s="1">
        <f t="shared" si="54"/>
        <v>0</v>
      </c>
      <c r="N115" s="1">
        <f t="shared" si="54"/>
        <v>0</v>
      </c>
      <c r="O115" s="2"/>
      <c r="P115" s="2"/>
      <c r="Q115" s="46"/>
      <c r="R115" s="46"/>
      <c r="S115" s="1"/>
      <c r="T115" s="19"/>
    </row>
    <row r="116" spans="1:20" ht="13.5" customHeight="1" x14ac:dyDescent="0.2">
      <c r="A116" s="205"/>
      <c r="B116" s="209"/>
      <c r="C116" s="212"/>
      <c r="D116" s="4" t="s">
        <v>19</v>
      </c>
      <c r="E116" s="43">
        <v>47.08</v>
      </c>
      <c r="F116" s="41">
        <v>1.2</v>
      </c>
      <c r="G116" s="41">
        <v>82</v>
      </c>
      <c r="H116" s="142">
        <v>56.495999999999995</v>
      </c>
      <c r="I116" s="142">
        <v>3860.56</v>
      </c>
      <c r="J116" s="59">
        <f>(E116*F116)</f>
        <v>56.495999999999995</v>
      </c>
      <c r="K116" s="59">
        <f>E116*G116</f>
        <v>3860.56</v>
      </c>
      <c r="L116" s="20">
        <f>SUM(J116,K116)</f>
        <v>3917.056</v>
      </c>
      <c r="M116" s="1">
        <f t="shared" si="54"/>
        <v>0</v>
      </c>
      <c r="N116" s="1">
        <f t="shared" si="54"/>
        <v>0</v>
      </c>
      <c r="O116" s="2"/>
      <c r="P116" s="2"/>
      <c r="Q116" s="46"/>
      <c r="R116" s="46"/>
      <c r="S116" s="1"/>
      <c r="T116" s="19"/>
    </row>
    <row r="117" spans="1:20" ht="24" x14ac:dyDescent="0.2">
      <c r="A117" s="17"/>
      <c r="B117" s="12"/>
      <c r="C117" s="18"/>
      <c r="D117" s="23" t="s">
        <v>47</v>
      </c>
      <c r="E117" s="13">
        <f>SUM(E114,E115,E116)</f>
        <v>349.32</v>
      </c>
      <c r="F117" s="13"/>
      <c r="G117" s="13"/>
      <c r="H117" s="13">
        <f>SUM(H114,H115,H116)</f>
        <v>419.18399999999997</v>
      </c>
      <c r="I117" s="13">
        <f>SUM(I114,I115,I116)</f>
        <v>28644.240000000002</v>
      </c>
      <c r="J117" s="13">
        <f t="shared" ref="J117:S117" si="55">SUM(J114,J115,J116)</f>
        <v>419.18399999999997</v>
      </c>
      <c r="K117" s="13">
        <f t="shared" si="55"/>
        <v>28644.240000000002</v>
      </c>
      <c r="L117" s="13">
        <f t="shared" si="55"/>
        <v>29063.423999999995</v>
      </c>
      <c r="M117" s="13">
        <f t="shared" si="55"/>
        <v>0</v>
      </c>
      <c r="N117" s="13">
        <f t="shared" si="55"/>
        <v>0</v>
      </c>
      <c r="O117" s="13">
        <f t="shared" si="55"/>
        <v>0</v>
      </c>
      <c r="P117" s="13">
        <f t="shared" si="55"/>
        <v>0</v>
      </c>
      <c r="Q117" s="47">
        <f t="shared" si="55"/>
        <v>0</v>
      </c>
      <c r="R117" s="47">
        <f t="shared" si="55"/>
        <v>0</v>
      </c>
      <c r="S117" s="13">
        <f t="shared" si="55"/>
        <v>0</v>
      </c>
      <c r="T117" s="14"/>
    </row>
    <row r="118" spans="1:20" s="28" customFormat="1" ht="24" x14ac:dyDescent="0.2">
      <c r="A118" s="34"/>
      <c r="B118" s="34"/>
      <c r="C118" s="35"/>
      <c r="D118" s="36" t="s">
        <v>50</v>
      </c>
      <c r="E118" s="37">
        <f>SUM(E105+E109+E113+E117)</f>
        <v>954.81999999999994</v>
      </c>
      <c r="F118" s="37"/>
      <c r="G118" s="37"/>
      <c r="H118" s="37">
        <f>SUM(H105+H109+H113+H117)</f>
        <v>1145.7839999999999</v>
      </c>
      <c r="I118" s="37">
        <f>SUM(I105+I109+I113+I117)</f>
        <v>78295.240000000005</v>
      </c>
      <c r="J118" s="37">
        <f t="shared" ref="J118:S118" si="56">SUM(J105+J109+J113+J117)</f>
        <v>1145.7839999999999</v>
      </c>
      <c r="K118" s="37">
        <f t="shared" si="56"/>
        <v>78295.240000000005</v>
      </c>
      <c r="L118" s="37">
        <f t="shared" si="56"/>
        <v>79441.024000000005</v>
      </c>
      <c r="M118" s="37">
        <f t="shared" si="56"/>
        <v>0</v>
      </c>
      <c r="N118" s="37">
        <f t="shared" si="56"/>
        <v>0</v>
      </c>
      <c r="O118" s="37">
        <f t="shared" si="56"/>
        <v>0</v>
      </c>
      <c r="P118" s="37">
        <f t="shared" si="56"/>
        <v>0</v>
      </c>
      <c r="Q118" s="48">
        <f t="shared" si="56"/>
        <v>0</v>
      </c>
      <c r="R118" s="48">
        <f t="shared" si="56"/>
        <v>0</v>
      </c>
      <c r="S118" s="37">
        <f t="shared" si="56"/>
        <v>0</v>
      </c>
      <c r="T118" s="38"/>
    </row>
    <row r="119" spans="1:20" s="28" customFormat="1" ht="36" x14ac:dyDescent="0.2">
      <c r="A119" s="24"/>
      <c r="B119" s="24"/>
      <c r="C119" s="25"/>
      <c r="D119" s="26" t="s">
        <v>51</v>
      </c>
      <c r="E119" s="27">
        <f>E118+'2020'!E119</f>
        <v>13081.769999999999</v>
      </c>
      <c r="F119" s="27"/>
      <c r="G119" s="27"/>
      <c r="H119" s="27">
        <f>H118+'2020'!H119</f>
        <v>15231.861999999999</v>
      </c>
      <c r="I119" s="27">
        <f>I118+'2020'!I119</f>
        <v>523746.76</v>
      </c>
      <c r="J119" s="27">
        <f>J118+'2020'!J119</f>
        <v>15698.123999999996</v>
      </c>
      <c r="K119" s="27">
        <f>K118+'2020'!K119</f>
        <v>550664</v>
      </c>
      <c r="L119" s="27">
        <f>L118+'2020'!L119</f>
        <v>566362.12399999995</v>
      </c>
      <c r="M119" s="27">
        <f>M118+'2020'!M119</f>
        <v>466.26200000000006</v>
      </c>
      <c r="N119" s="27">
        <f>N118+'2020'!N119</f>
        <v>26917.239999999998</v>
      </c>
      <c r="O119" s="27">
        <f>O118+'2020'!O119</f>
        <v>0</v>
      </c>
      <c r="P119" s="27">
        <f>P118+'2020'!P119</f>
        <v>0</v>
      </c>
      <c r="Q119" s="27">
        <f>Q118+'2020'!Q119</f>
        <v>0</v>
      </c>
      <c r="R119" s="27">
        <f>R118+'2020'!R119</f>
        <v>0</v>
      </c>
      <c r="S119" s="27">
        <f>S118+'2020'!S119</f>
        <v>0</v>
      </c>
      <c r="T119" s="27">
        <f>T118+'2020'!T119</f>
        <v>0</v>
      </c>
    </row>
    <row r="120" spans="1:20" s="5" customFormat="1" ht="38.25" x14ac:dyDescent="0.2">
      <c r="A120" s="49"/>
      <c r="B120" s="49"/>
      <c r="C120" s="49"/>
      <c r="D120" s="50" t="s">
        <v>52</v>
      </c>
      <c r="E120" s="51">
        <f>E24+E43+E62+E81+E99+E118</f>
        <v>22282.800000000003</v>
      </c>
      <c r="F120" s="51"/>
      <c r="G120" s="51"/>
      <c r="H120" s="51">
        <f t="shared" ref="H120:N120" si="57">H24+H43+H62+H81+H99+H118</f>
        <v>26017.302</v>
      </c>
      <c r="I120" s="51">
        <f t="shared" si="57"/>
        <v>1777848.56</v>
      </c>
      <c r="J120" s="51">
        <f t="shared" si="57"/>
        <v>26739.360000000001</v>
      </c>
      <c r="K120" s="51">
        <f t="shared" si="57"/>
        <v>1827189.6</v>
      </c>
      <c r="L120" s="51">
        <f t="shared" si="57"/>
        <v>1853928.9600000002</v>
      </c>
      <c r="M120" s="51">
        <f t="shared" si="57"/>
        <v>722.05799999999999</v>
      </c>
      <c r="N120" s="51">
        <f t="shared" si="57"/>
        <v>49341.04</v>
      </c>
      <c r="O120" s="52"/>
      <c r="P120" s="49"/>
      <c r="Q120" s="49"/>
      <c r="R120" s="49"/>
      <c r="S120" s="49"/>
      <c r="T120" s="49"/>
    </row>
    <row r="121" spans="1:20" s="5" customFormat="1" x14ac:dyDescent="0.2">
      <c r="N121" s="55"/>
      <c r="O121" s="55"/>
    </row>
    <row r="122" spans="1:20" s="5" customFormat="1" ht="164.25" customHeight="1" x14ac:dyDescent="0.2">
      <c r="D122" s="202" t="s">
        <v>58</v>
      </c>
      <c r="E122" s="202"/>
      <c r="F122" s="202"/>
      <c r="G122" s="202"/>
      <c r="M122" s="30"/>
      <c r="N122" s="56"/>
      <c r="O122" s="56"/>
    </row>
    <row r="123" spans="1:20" s="5" customFormat="1" x14ac:dyDescent="0.2">
      <c r="E123" s="54"/>
      <c r="N123" s="55"/>
      <c r="O123" s="55"/>
    </row>
    <row r="124" spans="1:20" s="5" customFormat="1" x14ac:dyDescent="0.2">
      <c r="E124" s="54"/>
      <c r="M124" s="30"/>
      <c r="N124" s="30"/>
      <c r="O124" s="56"/>
    </row>
    <row r="125" spans="1:20" s="5" customFormat="1" x14ac:dyDescent="0.2">
      <c r="E125" s="54"/>
      <c r="N125" s="55"/>
      <c r="O125" s="55"/>
    </row>
    <row r="126" spans="1:20" x14ac:dyDescent="0.2">
      <c r="E126" s="54"/>
      <c r="N126" s="57"/>
      <c r="O126" s="57"/>
    </row>
    <row r="127" spans="1:20" x14ac:dyDescent="0.2">
      <c r="E127" s="54"/>
      <c r="N127" s="57"/>
      <c r="O127" s="57"/>
    </row>
    <row r="128" spans="1:20" x14ac:dyDescent="0.2">
      <c r="E128" s="54"/>
      <c r="N128" s="57"/>
      <c r="O128" s="57"/>
    </row>
    <row r="129" spans="5:15" x14ac:dyDescent="0.2">
      <c r="E129" s="54"/>
      <c r="N129" s="57"/>
      <c r="O129" s="57"/>
    </row>
    <row r="130" spans="5:15" x14ac:dyDescent="0.2">
      <c r="E130" s="54"/>
      <c r="N130" s="57"/>
      <c r="O130" s="57"/>
    </row>
    <row r="131" spans="5:15" x14ac:dyDescent="0.2">
      <c r="E131" s="54"/>
      <c r="N131" s="57"/>
      <c r="O131" s="57"/>
    </row>
    <row r="132" spans="5:15" x14ac:dyDescent="0.2">
      <c r="E132" s="54"/>
      <c r="N132" s="57"/>
      <c r="O132" s="57"/>
    </row>
    <row r="133" spans="5:15" x14ac:dyDescent="0.2">
      <c r="E133" s="54"/>
      <c r="N133" s="57"/>
      <c r="O133" s="57"/>
    </row>
    <row r="134" spans="5:15" x14ac:dyDescent="0.2">
      <c r="E134" s="54"/>
    </row>
    <row r="135" spans="5:15" x14ac:dyDescent="0.2">
      <c r="E135" s="54"/>
    </row>
    <row r="136" spans="5:15" x14ac:dyDescent="0.2">
      <c r="E136" s="54"/>
    </row>
    <row r="137" spans="5:15" x14ac:dyDescent="0.2">
      <c r="E137" s="54"/>
    </row>
  </sheetData>
  <mergeCells count="38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T2:T5"/>
    <mergeCell ref="N2:N5"/>
    <mergeCell ref="O2:O5"/>
    <mergeCell ref="P2:P5"/>
    <mergeCell ref="F2:F5"/>
    <mergeCell ref="Q2:Q5"/>
    <mergeCell ref="R2:R5"/>
    <mergeCell ref="S2:S5"/>
    <mergeCell ref="G2:G5"/>
    <mergeCell ref="H2:I4"/>
    <mergeCell ref="A7:A22"/>
    <mergeCell ref="B7:B22"/>
    <mergeCell ref="C7:C22"/>
    <mergeCell ref="A26:A41"/>
    <mergeCell ref="B26:B41"/>
    <mergeCell ref="C26:C41"/>
    <mergeCell ref="A45:A60"/>
    <mergeCell ref="B45:B60"/>
    <mergeCell ref="C45:C60"/>
    <mergeCell ref="A64:A79"/>
    <mergeCell ref="B64:B79"/>
    <mergeCell ref="C64:C79"/>
    <mergeCell ref="D122:G122"/>
    <mergeCell ref="A83:A97"/>
    <mergeCell ref="B83:B97"/>
    <mergeCell ref="C83:C97"/>
    <mergeCell ref="A101:A116"/>
    <mergeCell ref="B101:B116"/>
    <mergeCell ref="C101:C116"/>
  </mergeCells>
  <printOptions horizontalCentered="1"/>
  <pageMargins left="0" right="0" top="0.55118110236220474" bottom="0" header="0" footer="0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32"/>
  <sheetViews>
    <sheetView topLeftCell="C1" zoomScale="90" zoomScaleNormal="90" workbookViewId="0">
      <pane xSplit="1" ySplit="6" topLeftCell="D67" activePane="bottomRight" state="frozen"/>
      <selection activeCell="C1" sqref="C1"/>
      <selection pane="topRight" activeCell="D1" sqref="D1"/>
      <selection pane="bottomLeft" activeCell="C7" sqref="C7"/>
      <selection pane="bottomRight" activeCell="K1" sqref="K1:K1048576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3.140625" customWidth="1"/>
    <col min="9" max="9" width="12.140625" bestFit="1" customWidth="1"/>
    <col min="10" max="14" width="12.85546875" customWidth="1"/>
    <col min="15" max="15" width="14.42578125" style="3" customWidth="1"/>
    <col min="16" max="21" width="12.85546875" customWidth="1"/>
    <col min="22" max="22" width="15.28515625" customWidth="1"/>
    <col min="23" max="23" width="17.140625" customWidth="1"/>
  </cols>
  <sheetData>
    <row r="1" spans="1:23" s="5" customFormat="1" ht="15.75" customHeight="1" x14ac:dyDescent="0.25">
      <c r="A1" s="6"/>
      <c r="B1" s="7" t="s">
        <v>0</v>
      </c>
      <c r="C1" s="222">
        <v>2022</v>
      </c>
      <c r="D1" s="223"/>
      <c r="E1" s="8"/>
      <c r="F1" s="9"/>
      <c r="G1" s="9"/>
      <c r="H1" s="8"/>
      <c r="I1" s="8"/>
      <c r="J1" s="9"/>
      <c r="K1" s="9"/>
      <c r="L1" s="9"/>
      <c r="M1" s="8"/>
      <c r="N1" s="8"/>
      <c r="O1" s="9"/>
      <c r="P1" s="8"/>
      <c r="Q1" s="8"/>
      <c r="R1" s="8"/>
      <c r="S1" s="8"/>
      <c r="T1" s="8"/>
      <c r="U1" s="8"/>
      <c r="V1" s="8"/>
      <c r="W1" s="8"/>
    </row>
    <row r="2" spans="1:23" s="5" customFormat="1" ht="13.5" customHeight="1" x14ac:dyDescent="0.2">
      <c r="A2" s="219" t="s">
        <v>1</v>
      </c>
      <c r="B2" s="219" t="s">
        <v>2</v>
      </c>
      <c r="C2" s="230" t="s">
        <v>3</v>
      </c>
      <c r="D2" s="233" t="s">
        <v>4</v>
      </c>
      <c r="E2" s="234"/>
      <c r="F2" s="219" t="s">
        <v>42</v>
      </c>
      <c r="G2" s="219" t="s">
        <v>43</v>
      </c>
      <c r="H2" s="224" t="s">
        <v>39</v>
      </c>
      <c r="I2" s="225"/>
      <c r="J2" s="219" t="s">
        <v>38</v>
      </c>
      <c r="K2" s="219" t="s">
        <v>37</v>
      </c>
      <c r="L2" s="219" t="s">
        <v>5</v>
      </c>
      <c r="M2" s="219" t="s">
        <v>36</v>
      </c>
      <c r="N2" s="219" t="s">
        <v>35</v>
      </c>
      <c r="O2" s="219" t="s">
        <v>32</v>
      </c>
      <c r="P2" s="219" t="s">
        <v>33</v>
      </c>
      <c r="Q2" s="219" t="s">
        <v>69</v>
      </c>
      <c r="R2" s="219" t="s">
        <v>70</v>
      </c>
      <c r="S2" s="219" t="s">
        <v>71</v>
      </c>
      <c r="T2" s="219" t="s">
        <v>72</v>
      </c>
      <c r="U2" s="219" t="s">
        <v>30</v>
      </c>
      <c r="V2" s="219" t="s">
        <v>31</v>
      </c>
      <c r="W2" s="219" t="s">
        <v>34</v>
      </c>
    </row>
    <row r="3" spans="1:23" s="5" customFormat="1" ht="12.75" customHeight="1" x14ac:dyDescent="0.2">
      <c r="A3" s="220"/>
      <c r="B3" s="220"/>
      <c r="C3" s="231"/>
      <c r="D3" s="235"/>
      <c r="E3" s="236"/>
      <c r="F3" s="220"/>
      <c r="G3" s="220"/>
      <c r="H3" s="226"/>
      <c r="I3" s="227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s="5" customFormat="1" x14ac:dyDescent="0.2">
      <c r="A4" s="220"/>
      <c r="B4" s="220"/>
      <c r="C4" s="231"/>
      <c r="D4" s="237"/>
      <c r="E4" s="238"/>
      <c r="F4" s="220"/>
      <c r="G4" s="220"/>
      <c r="H4" s="228"/>
      <c r="I4" s="22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s="5" customFormat="1" ht="126" customHeight="1" x14ac:dyDescent="0.2">
      <c r="A5" s="221"/>
      <c r="B5" s="221"/>
      <c r="C5" s="232"/>
      <c r="D5" s="21" t="s">
        <v>6</v>
      </c>
      <c r="E5" s="21" t="s">
        <v>7</v>
      </c>
      <c r="F5" s="221"/>
      <c r="G5" s="221"/>
      <c r="H5" s="22" t="s">
        <v>40</v>
      </c>
      <c r="I5" s="22" t="s">
        <v>41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</row>
    <row r="6" spans="1:23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11</v>
      </c>
      <c r="G6" s="10">
        <v>11</v>
      </c>
      <c r="H6" s="10"/>
      <c r="I6" s="10"/>
      <c r="J6" s="10">
        <v>8</v>
      </c>
      <c r="K6" s="10">
        <v>9</v>
      </c>
      <c r="L6" s="10">
        <v>10</v>
      </c>
      <c r="M6" s="10">
        <v>17</v>
      </c>
      <c r="N6" s="10">
        <v>18</v>
      </c>
      <c r="O6" s="10">
        <v>14</v>
      </c>
      <c r="P6" s="10">
        <v>15</v>
      </c>
      <c r="Q6" s="10">
        <v>20</v>
      </c>
      <c r="R6" s="10"/>
      <c r="S6" s="10"/>
      <c r="T6" s="10"/>
      <c r="U6" s="10">
        <v>21</v>
      </c>
      <c r="V6" s="10">
        <v>22</v>
      </c>
      <c r="W6" s="11">
        <v>23</v>
      </c>
    </row>
    <row r="7" spans="1:23" ht="12.75" customHeight="1" x14ac:dyDescent="0.2">
      <c r="A7" s="213">
        <v>1</v>
      </c>
      <c r="B7" s="206" t="s">
        <v>26</v>
      </c>
      <c r="C7" s="210" t="s">
        <v>22</v>
      </c>
      <c r="D7" s="4" t="s">
        <v>8</v>
      </c>
      <c r="E7" s="40">
        <v>809.24</v>
      </c>
      <c r="F7" s="41">
        <v>5</v>
      </c>
      <c r="G7" s="41">
        <v>95</v>
      </c>
      <c r="H7" s="60"/>
      <c r="I7" s="58"/>
      <c r="J7" s="59">
        <f>SUM(E7*F7)</f>
        <v>4046.2</v>
      </c>
      <c r="K7" s="59">
        <f>SUM(E7*G7)</f>
        <v>76877.8</v>
      </c>
      <c r="L7" s="20">
        <f>SUM(J7,K7)</f>
        <v>80924</v>
      </c>
      <c r="M7" s="1">
        <f>J7-H7</f>
        <v>4046.2</v>
      </c>
      <c r="N7" s="1">
        <f t="shared" ref="M7:N9" si="0">K7-I7</f>
        <v>76877.8</v>
      </c>
      <c r="O7" s="2"/>
      <c r="P7" s="2"/>
      <c r="Q7" s="46"/>
      <c r="R7" s="46">
        <v>60733</v>
      </c>
      <c r="S7" s="46"/>
      <c r="T7" s="46"/>
      <c r="U7" s="46"/>
      <c r="V7" s="1"/>
      <c r="W7" s="19" t="s">
        <v>60</v>
      </c>
    </row>
    <row r="8" spans="1:23" x14ac:dyDescent="0.2">
      <c r="A8" s="214"/>
      <c r="B8" s="207"/>
      <c r="C8" s="211"/>
      <c r="D8" s="4" t="s">
        <v>9</v>
      </c>
      <c r="E8" s="43">
        <v>829.98</v>
      </c>
      <c r="F8" s="41">
        <v>5</v>
      </c>
      <c r="G8" s="41">
        <v>95</v>
      </c>
      <c r="H8" s="58"/>
      <c r="I8" s="58"/>
      <c r="J8" s="59">
        <f t="shared" ref="J8:J17" si="1">SUM(E8*F8)</f>
        <v>4149.8999999999996</v>
      </c>
      <c r="K8" s="59">
        <f t="shared" ref="K8:K17" si="2">SUM(E8*G8)</f>
        <v>78848.100000000006</v>
      </c>
      <c r="L8" s="20">
        <f>SUM(J8,K8)</f>
        <v>82998</v>
      </c>
      <c r="M8" s="1">
        <f t="shared" si="0"/>
        <v>4149.8999999999996</v>
      </c>
      <c r="N8" s="1">
        <f t="shared" si="0"/>
        <v>78848.100000000006</v>
      </c>
      <c r="O8" s="2"/>
      <c r="P8" s="2"/>
      <c r="Q8" s="46"/>
      <c r="R8" s="46"/>
      <c r="S8" s="46"/>
      <c r="T8" s="46"/>
      <c r="U8" s="46"/>
      <c r="V8" s="1"/>
      <c r="W8" s="19"/>
    </row>
    <row r="9" spans="1:23" x14ac:dyDescent="0.2">
      <c r="A9" s="214"/>
      <c r="B9" s="207"/>
      <c r="C9" s="211"/>
      <c r="D9" s="4" t="s">
        <v>10</v>
      </c>
      <c r="E9" s="43">
        <v>943.5</v>
      </c>
      <c r="F9" s="41">
        <v>5</v>
      </c>
      <c r="G9" s="41">
        <v>95</v>
      </c>
      <c r="H9" s="58"/>
      <c r="I9" s="58"/>
      <c r="J9" s="59">
        <f t="shared" si="1"/>
        <v>4717.5</v>
      </c>
      <c r="K9" s="59">
        <f t="shared" si="2"/>
        <v>89632.5</v>
      </c>
      <c r="L9" s="20">
        <f>SUM(J9,K9)</f>
        <v>94350</v>
      </c>
      <c r="M9" s="1">
        <f t="shared" si="0"/>
        <v>4717.5</v>
      </c>
      <c r="N9" s="1">
        <f t="shared" si="0"/>
        <v>89632.5</v>
      </c>
      <c r="O9" s="2"/>
      <c r="P9" s="2"/>
      <c r="Q9" s="46"/>
      <c r="R9" s="46"/>
      <c r="S9" s="46"/>
      <c r="T9" s="46"/>
      <c r="U9" s="46"/>
      <c r="V9" s="1"/>
      <c r="W9" s="19"/>
    </row>
    <row r="10" spans="1:23" ht="24" x14ac:dyDescent="0.2">
      <c r="A10" s="214"/>
      <c r="B10" s="207"/>
      <c r="C10" s="211"/>
      <c r="D10" s="23" t="s">
        <v>44</v>
      </c>
      <c r="E10" s="13">
        <f>SUM(E7:E9)</f>
        <v>2582.7200000000003</v>
      </c>
      <c r="F10" s="13"/>
      <c r="G10" s="13"/>
      <c r="H10" s="13"/>
      <c r="I10" s="13"/>
      <c r="J10" s="13">
        <f>SUM(J7:J9)</f>
        <v>12913.599999999999</v>
      </c>
      <c r="K10" s="13">
        <f>SUM(K7:K9)</f>
        <v>245358.40000000002</v>
      </c>
      <c r="L10" s="13">
        <f>SUM(L7:L9)</f>
        <v>258272</v>
      </c>
      <c r="M10" s="13">
        <f>SUM(M7:M9)</f>
        <v>12913.599999999999</v>
      </c>
      <c r="N10" s="13">
        <f>SUM(N7:N9)</f>
        <v>245358.40000000002</v>
      </c>
      <c r="O10" s="13"/>
      <c r="P10" s="13"/>
      <c r="Q10" s="13">
        <f>SUM(Q7:Q9)</f>
        <v>0</v>
      </c>
      <c r="R10" s="13">
        <f>SUM(R7:R9)</f>
        <v>60733</v>
      </c>
      <c r="S10" s="13"/>
      <c r="T10" s="13"/>
      <c r="U10" s="13"/>
      <c r="V10" s="13"/>
      <c r="W10" s="13"/>
    </row>
    <row r="11" spans="1:23" ht="96" x14ac:dyDescent="0.2">
      <c r="A11" s="214"/>
      <c r="B11" s="207"/>
      <c r="C11" s="211"/>
      <c r="D11" s="4" t="s">
        <v>11</v>
      </c>
      <c r="E11" s="44">
        <v>1081.4000000000001</v>
      </c>
      <c r="F11" s="41">
        <v>5</v>
      </c>
      <c r="G11" s="41">
        <v>95</v>
      </c>
      <c r="H11" s="42"/>
      <c r="I11" s="42"/>
      <c r="J11" s="59">
        <f t="shared" si="1"/>
        <v>5407</v>
      </c>
      <c r="K11" s="59">
        <f t="shared" si="2"/>
        <v>102733.00000000001</v>
      </c>
      <c r="L11" s="20">
        <f>SUM(J11,K11)</f>
        <v>108140.00000000001</v>
      </c>
      <c r="M11" s="1">
        <f t="shared" ref="M11:N13" si="3">J11-H11</f>
        <v>5407</v>
      </c>
      <c r="N11" s="1">
        <f t="shared" si="3"/>
        <v>102733.00000000001</v>
      </c>
      <c r="O11" s="2"/>
      <c r="P11" s="2"/>
      <c r="Q11" s="46"/>
      <c r="R11" s="46"/>
      <c r="S11" s="46"/>
      <c r="T11" s="46"/>
      <c r="U11" s="46"/>
      <c r="V11" s="1"/>
      <c r="W11" s="19" t="s">
        <v>64</v>
      </c>
    </row>
    <row r="12" spans="1:23" x14ac:dyDescent="0.2">
      <c r="A12" s="214"/>
      <c r="B12" s="207"/>
      <c r="C12" s="211"/>
      <c r="D12" s="4" t="s">
        <v>12</v>
      </c>
      <c r="E12" s="44">
        <v>1068.54</v>
      </c>
      <c r="F12" s="41">
        <v>5</v>
      </c>
      <c r="G12" s="41">
        <v>95</v>
      </c>
      <c r="H12" s="42"/>
      <c r="I12" s="42"/>
      <c r="J12" s="59">
        <f t="shared" si="1"/>
        <v>5342.7</v>
      </c>
      <c r="K12" s="59">
        <f t="shared" si="2"/>
        <v>101511.3</v>
      </c>
      <c r="L12" s="20">
        <f>SUM(J12,K12)</f>
        <v>106854</v>
      </c>
      <c r="M12" s="1">
        <f t="shared" si="3"/>
        <v>5342.7</v>
      </c>
      <c r="N12" s="1">
        <f t="shared" si="3"/>
        <v>101511.3</v>
      </c>
      <c r="O12" s="2"/>
      <c r="P12" s="2"/>
      <c r="Q12" s="46">
        <v>73860</v>
      </c>
      <c r="R12" s="46"/>
      <c r="S12" s="46"/>
      <c r="T12" s="46"/>
      <c r="U12" s="46"/>
      <c r="V12" s="1"/>
      <c r="W12" s="19"/>
    </row>
    <row r="13" spans="1:23" x14ac:dyDescent="0.2">
      <c r="A13" s="214"/>
      <c r="B13" s="207"/>
      <c r="C13" s="211"/>
      <c r="D13" s="4" t="s">
        <v>13</v>
      </c>
      <c r="E13" s="44">
        <v>1183.8800000000001</v>
      </c>
      <c r="F13" s="41">
        <v>5</v>
      </c>
      <c r="G13" s="41">
        <v>95</v>
      </c>
      <c r="H13" s="42"/>
      <c r="I13" s="42"/>
      <c r="J13" s="59">
        <f t="shared" si="1"/>
        <v>5919.4000000000005</v>
      </c>
      <c r="K13" s="59">
        <f t="shared" si="2"/>
        <v>112468.6</v>
      </c>
      <c r="L13" s="20">
        <f>SUM(J13,K13)</f>
        <v>118388</v>
      </c>
      <c r="M13" s="1">
        <f t="shared" si="3"/>
        <v>5919.4000000000005</v>
      </c>
      <c r="N13" s="1">
        <f t="shared" si="3"/>
        <v>112468.6</v>
      </c>
      <c r="O13" s="2"/>
      <c r="P13" s="2"/>
      <c r="Q13" s="46"/>
      <c r="R13" s="46"/>
      <c r="S13" s="46"/>
      <c r="T13" s="46"/>
      <c r="U13" s="46"/>
      <c r="V13" s="1"/>
      <c r="W13" s="19"/>
    </row>
    <row r="14" spans="1:23" ht="24" x14ac:dyDescent="0.2">
      <c r="A14" s="214"/>
      <c r="B14" s="207"/>
      <c r="C14" s="211"/>
      <c r="D14" s="23" t="s">
        <v>45</v>
      </c>
      <c r="E14" s="13">
        <f>SUM(E11,E12,E13)</f>
        <v>3333.82</v>
      </c>
      <c r="F14" s="13"/>
      <c r="G14" s="13"/>
      <c r="H14" s="13">
        <f>SUM(H11,H12,H13)</f>
        <v>0</v>
      </c>
      <c r="I14" s="13">
        <f>SUM(I11,I12,I13)</f>
        <v>0</v>
      </c>
      <c r="J14" s="13">
        <f t="shared" ref="J14:V14" si="4">SUM(J11,J12,J13)</f>
        <v>16669.100000000002</v>
      </c>
      <c r="K14" s="13">
        <f t="shared" si="4"/>
        <v>316712.90000000002</v>
      </c>
      <c r="L14" s="13">
        <f t="shared" si="4"/>
        <v>333382</v>
      </c>
      <c r="M14" s="13">
        <f t="shared" si="4"/>
        <v>16669.100000000002</v>
      </c>
      <c r="N14" s="13">
        <f t="shared" si="4"/>
        <v>316712.90000000002</v>
      </c>
      <c r="O14" s="13">
        <f t="shared" si="4"/>
        <v>0</v>
      </c>
      <c r="P14" s="13">
        <f t="shared" si="4"/>
        <v>0</v>
      </c>
      <c r="Q14" s="47">
        <f t="shared" si="4"/>
        <v>73860</v>
      </c>
      <c r="R14" s="47">
        <f>SUM(R11:R13)</f>
        <v>0</v>
      </c>
      <c r="S14" s="47"/>
      <c r="T14" s="47"/>
      <c r="U14" s="47">
        <f t="shared" si="4"/>
        <v>0</v>
      </c>
      <c r="V14" s="13">
        <f t="shared" si="4"/>
        <v>0</v>
      </c>
      <c r="W14" s="14"/>
    </row>
    <row r="15" spans="1:23" x14ac:dyDescent="0.2">
      <c r="A15" s="214"/>
      <c r="B15" s="208"/>
      <c r="C15" s="211"/>
      <c r="D15" s="4" t="s">
        <v>14</v>
      </c>
      <c r="E15" s="44">
        <v>1099.0999999999999</v>
      </c>
      <c r="F15" s="41">
        <v>5</v>
      </c>
      <c r="G15" s="41">
        <v>95</v>
      </c>
      <c r="H15" s="42"/>
      <c r="I15" s="42"/>
      <c r="J15" s="59">
        <f t="shared" si="1"/>
        <v>5495.5</v>
      </c>
      <c r="K15" s="59">
        <f t="shared" si="2"/>
        <v>104414.49999999999</v>
      </c>
      <c r="L15" s="20">
        <f>SUM(J15,K15)</f>
        <v>109909.99999999999</v>
      </c>
      <c r="M15" s="1">
        <f t="shared" ref="M15:N17" si="5">J15-H15</f>
        <v>5495.5</v>
      </c>
      <c r="N15" s="1">
        <f t="shared" si="5"/>
        <v>104414.49999999999</v>
      </c>
      <c r="O15" s="2"/>
      <c r="P15" s="2"/>
      <c r="Q15" s="46"/>
      <c r="R15" s="46"/>
      <c r="S15" s="46"/>
      <c r="T15" s="46"/>
      <c r="U15" s="46"/>
      <c r="V15" s="1"/>
      <c r="W15" s="19"/>
    </row>
    <row r="16" spans="1:23" x14ac:dyDescent="0.2">
      <c r="A16" s="214"/>
      <c r="B16" s="208"/>
      <c r="C16" s="211"/>
      <c r="D16" s="4" t="s">
        <v>15</v>
      </c>
      <c r="E16" s="44">
        <v>1281.8800000000001</v>
      </c>
      <c r="F16" s="41">
        <v>5</v>
      </c>
      <c r="G16" s="41">
        <v>95</v>
      </c>
      <c r="H16" s="42"/>
      <c r="I16" s="42"/>
      <c r="J16" s="59">
        <f t="shared" si="1"/>
        <v>6409.4000000000005</v>
      </c>
      <c r="K16" s="59">
        <f t="shared" si="2"/>
        <v>121778.6</v>
      </c>
      <c r="L16" s="20">
        <f>SUM(J16,K16)</f>
        <v>128188</v>
      </c>
      <c r="M16" s="1">
        <f t="shared" si="5"/>
        <v>6409.4000000000005</v>
      </c>
      <c r="N16" s="1">
        <f t="shared" si="5"/>
        <v>121778.6</v>
      </c>
      <c r="O16" s="2"/>
      <c r="P16" s="2"/>
      <c r="Q16" s="46"/>
      <c r="R16" s="46"/>
      <c r="S16" s="46"/>
      <c r="T16" s="46"/>
      <c r="U16" s="46"/>
      <c r="V16" s="1"/>
      <c r="W16" s="19"/>
    </row>
    <row r="17" spans="1:23" x14ac:dyDescent="0.2">
      <c r="A17" s="214"/>
      <c r="B17" s="208"/>
      <c r="C17" s="211"/>
      <c r="D17" s="4" t="s">
        <v>16</v>
      </c>
      <c r="E17" s="44">
        <v>1204.58</v>
      </c>
      <c r="F17" s="41">
        <v>5</v>
      </c>
      <c r="G17" s="41">
        <v>95</v>
      </c>
      <c r="H17" s="42"/>
      <c r="I17" s="42"/>
      <c r="J17" s="59">
        <f t="shared" si="1"/>
        <v>6022.9</v>
      </c>
      <c r="K17" s="59">
        <f t="shared" si="2"/>
        <v>114435.09999999999</v>
      </c>
      <c r="L17" s="20">
        <f>SUM(J17,K17)</f>
        <v>120457.99999999999</v>
      </c>
      <c r="M17" s="1">
        <f t="shared" si="5"/>
        <v>6022.9</v>
      </c>
      <c r="N17" s="1">
        <f t="shared" si="5"/>
        <v>114435.09999999999</v>
      </c>
      <c r="O17" s="2"/>
      <c r="P17" s="2"/>
      <c r="Q17" s="46"/>
      <c r="R17" s="46"/>
      <c r="S17" s="46"/>
      <c r="T17" s="46"/>
      <c r="U17" s="46"/>
      <c r="V17" s="1"/>
      <c r="W17" s="19"/>
    </row>
    <row r="18" spans="1:23" ht="24" x14ac:dyDescent="0.2">
      <c r="A18" s="214"/>
      <c r="B18" s="208"/>
      <c r="C18" s="211"/>
      <c r="D18" s="23" t="s">
        <v>46</v>
      </c>
      <c r="E18" s="13">
        <f>SUM(E15,E16,E17)</f>
        <v>3585.56</v>
      </c>
      <c r="F18" s="13"/>
      <c r="G18" s="13"/>
      <c r="H18" s="13">
        <f>SUM(H15,H16,H17)</f>
        <v>0</v>
      </c>
      <c r="I18" s="13">
        <f>SUM(I15,I16,I17)</f>
        <v>0</v>
      </c>
      <c r="J18" s="13">
        <f t="shared" ref="J18:V18" si="6">SUM(J15,J16,J17)</f>
        <v>17927.800000000003</v>
      </c>
      <c r="K18" s="13">
        <f t="shared" si="6"/>
        <v>340628.19999999995</v>
      </c>
      <c r="L18" s="13">
        <f t="shared" si="6"/>
        <v>358556</v>
      </c>
      <c r="M18" s="13">
        <f t="shared" si="6"/>
        <v>17927.800000000003</v>
      </c>
      <c r="N18" s="13">
        <f t="shared" si="6"/>
        <v>340628.19999999995</v>
      </c>
      <c r="O18" s="13">
        <f t="shared" si="6"/>
        <v>0</v>
      </c>
      <c r="P18" s="13">
        <f t="shared" si="6"/>
        <v>0</v>
      </c>
      <c r="Q18" s="47">
        <f t="shared" si="6"/>
        <v>0</v>
      </c>
      <c r="R18" s="47">
        <f>SUM(R15:R17)</f>
        <v>0</v>
      </c>
      <c r="S18" s="47"/>
      <c r="T18" s="47"/>
      <c r="U18" s="47">
        <f t="shared" si="6"/>
        <v>0</v>
      </c>
      <c r="V18" s="13">
        <f t="shared" si="6"/>
        <v>0</v>
      </c>
      <c r="W18" s="14"/>
    </row>
    <row r="19" spans="1:23" x14ac:dyDescent="0.2">
      <c r="A19" s="214"/>
      <c r="B19" s="208"/>
      <c r="C19" s="211"/>
      <c r="D19" s="4" t="s">
        <v>17</v>
      </c>
      <c r="E19" s="40">
        <v>1004.76</v>
      </c>
      <c r="F19" s="41">
        <v>5</v>
      </c>
      <c r="G19" s="41">
        <v>95</v>
      </c>
      <c r="H19" s="42"/>
      <c r="I19" s="42"/>
      <c r="J19" s="59">
        <f t="shared" ref="J19:J21" si="7">SUM(E19*F19)</f>
        <v>5023.8</v>
      </c>
      <c r="K19" s="59">
        <f t="shared" ref="K19:K21" si="8">SUM(E19*G19)</f>
        <v>95452.2</v>
      </c>
      <c r="L19" s="20">
        <f>SUM(J19,K19)</f>
        <v>100476</v>
      </c>
      <c r="M19" s="1">
        <f t="shared" ref="M19:N21" si="9">J19-H19</f>
        <v>5023.8</v>
      </c>
      <c r="N19" s="1">
        <f t="shared" si="9"/>
        <v>95452.2</v>
      </c>
      <c r="O19" s="2"/>
      <c r="P19" s="2"/>
      <c r="Q19" s="46"/>
      <c r="R19" s="46"/>
      <c r="S19" s="46"/>
      <c r="T19" s="46"/>
      <c r="U19" s="46"/>
      <c r="V19" s="1"/>
      <c r="W19" s="19"/>
    </row>
    <row r="20" spans="1:23" x14ac:dyDescent="0.2">
      <c r="A20" s="214"/>
      <c r="B20" s="208"/>
      <c r="C20" s="211"/>
      <c r="D20" s="4" t="s">
        <v>18</v>
      </c>
      <c r="E20" s="43">
        <v>1184.8399999999999</v>
      </c>
      <c r="F20" s="41">
        <v>5</v>
      </c>
      <c r="G20" s="41">
        <v>95</v>
      </c>
      <c r="H20" s="42"/>
      <c r="I20" s="42"/>
      <c r="J20" s="59">
        <f t="shared" si="7"/>
        <v>5924.2</v>
      </c>
      <c r="K20" s="59">
        <f t="shared" si="8"/>
        <v>112559.79999999999</v>
      </c>
      <c r="L20" s="20">
        <f>SUM(J20,K20)</f>
        <v>118483.99999999999</v>
      </c>
      <c r="M20" s="1">
        <f t="shared" si="9"/>
        <v>5924.2</v>
      </c>
      <c r="N20" s="1">
        <f t="shared" si="9"/>
        <v>112559.79999999999</v>
      </c>
      <c r="O20" s="2"/>
      <c r="P20" s="2"/>
      <c r="Q20" s="46"/>
      <c r="R20" s="46"/>
      <c r="S20" s="46"/>
      <c r="T20" s="46"/>
      <c r="U20" s="46"/>
      <c r="V20" s="1"/>
      <c r="W20" s="19"/>
    </row>
    <row r="21" spans="1:23" x14ac:dyDescent="0.2">
      <c r="A21" s="215"/>
      <c r="B21" s="209"/>
      <c r="C21" s="212"/>
      <c r="D21" s="4" t="s">
        <v>19</v>
      </c>
      <c r="E21" s="43">
        <v>1007.8</v>
      </c>
      <c r="F21" s="41">
        <v>5</v>
      </c>
      <c r="G21" s="41">
        <v>95</v>
      </c>
      <c r="H21" s="42"/>
      <c r="I21" s="42"/>
      <c r="J21" s="59">
        <f t="shared" si="7"/>
        <v>5039</v>
      </c>
      <c r="K21" s="59">
        <f t="shared" si="8"/>
        <v>95741</v>
      </c>
      <c r="L21" s="20">
        <f>SUM(J21,K21)</f>
        <v>100780</v>
      </c>
      <c r="M21" s="1">
        <f t="shared" si="9"/>
        <v>5039</v>
      </c>
      <c r="N21" s="1">
        <f t="shared" si="9"/>
        <v>95741</v>
      </c>
      <c r="O21" s="2"/>
      <c r="P21" s="2"/>
      <c r="Q21" s="46"/>
      <c r="R21" s="46"/>
      <c r="S21" s="46"/>
      <c r="T21" s="46"/>
      <c r="U21" s="46"/>
      <c r="V21" s="1"/>
      <c r="W21" s="19"/>
    </row>
    <row r="22" spans="1:23" ht="24" x14ac:dyDescent="0.2">
      <c r="A22" s="15"/>
      <c r="B22" s="15"/>
      <c r="C22" s="15"/>
      <c r="D22" s="23" t="s">
        <v>47</v>
      </c>
      <c r="E22" s="13">
        <f>SUM(E19,E20,E21)</f>
        <v>3197.3999999999996</v>
      </c>
      <c r="F22" s="13"/>
      <c r="G22" s="13"/>
      <c r="H22" s="13">
        <f>SUM(H19,H20,H21)</f>
        <v>0</v>
      </c>
      <c r="I22" s="13">
        <f>SUM(I19,I20,I21)</f>
        <v>0</v>
      </c>
      <c r="J22" s="13">
        <f t="shared" ref="J22:V22" si="10">SUM(J19,J20,J21)</f>
        <v>15987</v>
      </c>
      <c r="K22" s="13">
        <f t="shared" si="10"/>
        <v>303753</v>
      </c>
      <c r="L22" s="13">
        <f t="shared" si="10"/>
        <v>319740</v>
      </c>
      <c r="M22" s="13">
        <f t="shared" si="10"/>
        <v>15987</v>
      </c>
      <c r="N22" s="13">
        <f t="shared" si="10"/>
        <v>303753</v>
      </c>
      <c r="O22" s="13">
        <f t="shared" si="10"/>
        <v>0</v>
      </c>
      <c r="P22" s="13">
        <f t="shared" si="10"/>
        <v>0</v>
      </c>
      <c r="Q22" s="47">
        <f t="shared" si="10"/>
        <v>0</v>
      </c>
      <c r="R22" s="47">
        <f>SUM(R19:R21)</f>
        <v>0</v>
      </c>
      <c r="S22" s="47"/>
      <c r="T22" s="47"/>
      <c r="U22" s="47">
        <f t="shared" si="10"/>
        <v>0</v>
      </c>
      <c r="V22" s="13">
        <f t="shared" si="10"/>
        <v>0</v>
      </c>
      <c r="W22" s="14"/>
    </row>
    <row r="23" spans="1:23" s="28" customFormat="1" ht="24" x14ac:dyDescent="0.2">
      <c r="A23" s="34"/>
      <c r="B23" s="34"/>
      <c r="C23" s="35"/>
      <c r="D23" s="36" t="s">
        <v>50</v>
      </c>
      <c r="E23" s="37">
        <f>SUM(E10+E14+E18+E22)</f>
        <v>12699.5</v>
      </c>
      <c r="F23" s="37"/>
      <c r="G23" s="37"/>
      <c r="H23" s="37">
        <f>SUM(H10+H14+H18+H22)</f>
        <v>0</v>
      </c>
      <c r="I23" s="37">
        <f>SUM(I10+I14+I18+I22)</f>
        <v>0</v>
      </c>
      <c r="J23" s="37">
        <f>SUM(J10+J14+J18+J22)</f>
        <v>63497.5</v>
      </c>
      <c r="K23" s="37">
        <f t="shared" ref="K23:V23" si="11">SUM(K10+K14+K18+K22)</f>
        <v>1206452.5</v>
      </c>
      <c r="L23" s="37">
        <f t="shared" si="11"/>
        <v>1269950</v>
      </c>
      <c r="M23" s="37">
        <f t="shared" si="11"/>
        <v>63497.5</v>
      </c>
      <c r="N23" s="37">
        <f t="shared" si="11"/>
        <v>1206452.5</v>
      </c>
      <c r="O23" s="37">
        <f t="shared" si="11"/>
        <v>0</v>
      </c>
      <c r="P23" s="37">
        <f t="shared" si="11"/>
        <v>0</v>
      </c>
      <c r="Q23" s="48">
        <f t="shared" si="11"/>
        <v>73860</v>
      </c>
      <c r="R23" s="48">
        <v>60733</v>
      </c>
      <c r="S23" s="48">
        <f>I23-Q23</f>
        <v>-73860</v>
      </c>
      <c r="T23" s="48">
        <f>H23-R23</f>
        <v>-60733</v>
      </c>
      <c r="U23" s="48">
        <f t="shared" si="11"/>
        <v>0</v>
      </c>
      <c r="V23" s="37">
        <f t="shared" si="11"/>
        <v>0</v>
      </c>
      <c r="W23" s="38"/>
    </row>
    <row r="24" spans="1:23" s="28" customFormat="1" ht="36" x14ac:dyDescent="0.2">
      <c r="A24" s="24"/>
      <c r="B24" s="24"/>
      <c r="C24" s="25"/>
      <c r="D24" s="26" t="s">
        <v>51</v>
      </c>
      <c r="E24" s="27">
        <f>E23+'2021'!E25</f>
        <v>179234.99000000002</v>
      </c>
      <c r="F24" s="27"/>
      <c r="G24" s="27"/>
      <c r="H24" s="27">
        <f>H23+'2021'!H25</f>
        <v>192275.53199999998</v>
      </c>
      <c r="I24" s="27">
        <f>I23+'2021'!I25</f>
        <v>4134929.72</v>
      </c>
      <c r="J24" s="27">
        <f>J23+'2021'!J25</f>
        <v>263340.08799999999</v>
      </c>
      <c r="K24" s="27">
        <f>K23+'2021'!K25</f>
        <v>5789590.9000000004</v>
      </c>
      <c r="L24" s="27">
        <f>L23+'2021'!L25</f>
        <v>6052930.9879999999</v>
      </c>
      <c r="M24" s="27">
        <f>M23+'2021'!M25</f>
        <v>71064.555999999997</v>
      </c>
      <c r="N24" s="27">
        <f>N23+'2021'!N25</f>
        <v>1654661.18</v>
      </c>
      <c r="O24" s="27">
        <f>O23+'2021'!O25</f>
        <v>0</v>
      </c>
      <c r="P24" s="27">
        <f>P23+'2021'!P25</f>
        <v>0</v>
      </c>
      <c r="Q24" s="27">
        <f>Q23+'2021'!Q25</f>
        <v>987971.32</v>
      </c>
      <c r="R24" s="27">
        <f>SUM(R23)</f>
        <v>60733</v>
      </c>
      <c r="S24" s="27">
        <f>I24-Q24</f>
        <v>3146958.4000000004</v>
      </c>
      <c r="T24" s="27">
        <f>H24-R24</f>
        <v>131542.53199999998</v>
      </c>
      <c r="U24" s="27">
        <f>U23+'2021'!R25</f>
        <v>0</v>
      </c>
      <c r="V24" s="27">
        <f>V23+'2021'!S25</f>
        <v>0</v>
      </c>
      <c r="W24" s="27">
        <f>W23+'2021'!T25</f>
        <v>0</v>
      </c>
    </row>
    <row r="25" spans="1:23" ht="12.75" customHeight="1" x14ac:dyDescent="0.2">
      <c r="A25" s="213">
        <v>2</v>
      </c>
      <c r="B25" s="206" t="s">
        <v>27</v>
      </c>
      <c r="C25" s="216" t="s">
        <v>56</v>
      </c>
      <c r="D25" s="4" t="s">
        <v>8</v>
      </c>
      <c r="E25" s="40">
        <v>260.7</v>
      </c>
      <c r="F25" s="41">
        <v>5</v>
      </c>
      <c r="G25" s="41">
        <v>95</v>
      </c>
      <c r="H25" s="148">
        <v>1303.5</v>
      </c>
      <c r="I25" s="149">
        <v>24766.5</v>
      </c>
      <c r="J25" s="2">
        <f>(E25*F25)</f>
        <v>1303.5</v>
      </c>
      <c r="K25" s="2">
        <f>E25*G25</f>
        <v>24766.5</v>
      </c>
      <c r="L25" s="20">
        <f>SUM(J25,K25)</f>
        <v>26070</v>
      </c>
      <c r="M25" s="1">
        <f t="shared" ref="M25:N26" si="12">J25-H25</f>
        <v>0</v>
      </c>
      <c r="N25" s="1">
        <f t="shared" si="12"/>
        <v>0</v>
      </c>
      <c r="O25" s="2"/>
      <c r="P25" s="2"/>
      <c r="Q25" s="46"/>
      <c r="R25" s="46"/>
      <c r="S25" s="46"/>
      <c r="T25" s="46"/>
      <c r="U25" s="46"/>
      <c r="V25" s="1"/>
      <c r="W25" s="19" t="s">
        <v>65</v>
      </c>
    </row>
    <row r="26" spans="1:23" ht="12" customHeight="1" x14ac:dyDescent="0.2">
      <c r="A26" s="214"/>
      <c r="B26" s="207"/>
      <c r="C26" s="217"/>
      <c r="D26" s="4" t="s">
        <v>9</v>
      </c>
      <c r="E26" s="43">
        <v>253.58</v>
      </c>
      <c r="F26" s="41">
        <v>5</v>
      </c>
      <c r="G26" s="41">
        <v>95</v>
      </c>
      <c r="H26" s="149">
        <v>1267.9000000000001</v>
      </c>
      <c r="I26" s="149">
        <v>24090.100000000002</v>
      </c>
      <c r="J26" s="2">
        <f>(E26*F26)</f>
        <v>1267.9000000000001</v>
      </c>
      <c r="K26" s="2">
        <f>E26*G26</f>
        <v>24090.100000000002</v>
      </c>
      <c r="L26" s="20">
        <f>SUM(J26,K26)</f>
        <v>25358.000000000004</v>
      </c>
      <c r="M26" s="1">
        <f t="shared" si="12"/>
        <v>0</v>
      </c>
      <c r="N26" s="1">
        <f t="shared" si="12"/>
        <v>0</v>
      </c>
      <c r="O26" s="2"/>
      <c r="P26" s="2"/>
      <c r="Q26" s="46">
        <v>170732.41</v>
      </c>
      <c r="R26" s="46"/>
      <c r="S26" s="46"/>
      <c r="T26" s="46"/>
      <c r="U26" s="46"/>
      <c r="V26" s="1"/>
      <c r="W26" s="19"/>
    </row>
    <row r="27" spans="1:23" ht="12" customHeight="1" x14ac:dyDescent="0.2">
      <c r="A27" s="214"/>
      <c r="B27" s="207"/>
      <c r="C27" s="217"/>
      <c r="D27" s="4" t="s">
        <v>57</v>
      </c>
      <c r="E27" s="43">
        <v>297.06</v>
      </c>
      <c r="F27" s="41">
        <v>5</v>
      </c>
      <c r="G27" s="41">
        <v>95</v>
      </c>
      <c r="H27" s="149">
        <v>1485.3</v>
      </c>
      <c r="I27" s="149">
        <v>28220.7</v>
      </c>
      <c r="J27" s="2">
        <f>(E27*F27)</f>
        <v>1485.3</v>
      </c>
      <c r="K27" s="2">
        <f>E27*G27</f>
        <v>28220.7</v>
      </c>
      <c r="L27" s="20">
        <f>SUM(J27,K27)</f>
        <v>29706</v>
      </c>
      <c r="M27" s="1">
        <f>J27-H27</f>
        <v>0</v>
      </c>
      <c r="N27" s="1">
        <f>K27-I27</f>
        <v>0</v>
      </c>
      <c r="O27" s="2"/>
      <c r="P27" s="2"/>
      <c r="Q27" s="46"/>
      <c r="R27" s="46"/>
      <c r="S27" s="46"/>
      <c r="T27" s="46"/>
      <c r="U27" s="46"/>
      <c r="V27" s="1"/>
      <c r="W27" s="19"/>
    </row>
    <row r="28" spans="1:23" ht="12.75" customHeight="1" x14ac:dyDescent="0.2">
      <c r="A28" s="214"/>
      <c r="B28" s="207"/>
      <c r="C28" s="217"/>
      <c r="D28" s="23" t="s">
        <v>44</v>
      </c>
      <c r="E28" s="13">
        <f>SUM(E25:E27)</f>
        <v>811.33999999999992</v>
      </c>
      <c r="F28" s="13"/>
      <c r="G28" s="13"/>
      <c r="H28" s="13">
        <f t="shared" ref="H28:N28" si="13">SUM(H25:H27)</f>
        <v>4056.7</v>
      </c>
      <c r="I28" s="13">
        <f t="shared" si="13"/>
        <v>77077.3</v>
      </c>
      <c r="J28" s="13">
        <f t="shared" si="13"/>
        <v>4056.7</v>
      </c>
      <c r="K28" s="13">
        <f t="shared" si="13"/>
        <v>77077.3</v>
      </c>
      <c r="L28" s="13">
        <f t="shared" si="13"/>
        <v>81134</v>
      </c>
      <c r="M28" s="13">
        <f t="shared" si="13"/>
        <v>0</v>
      </c>
      <c r="N28" s="13">
        <f t="shared" si="13"/>
        <v>0</v>
      </c>
      <c r="O28" s="13"/>
      <c r="P28" s="13"/>
      <c r="Q28" s="13">
        <f>SUM(Q25:Q27)</f>
        <v>170732.41</v>
      </c>
      <c r="R28" s="13"/>
      <c r="S28" s="13"/>
      <c r="T28" s="13"/>
      <c r="U28" s="13"/>
      <c r="V28" s="13"/>
      <c r="W28" s="14"/>
    </row>
    <row r="29" spans="1:23" ht="12.75" customHeight="1" x14ac:dyDescent="0.2">
      <c r="A29" s="214"/>
      <c r="B29" s="207"/>
      <c r="C29" s="217"/>
      <c r="D29" s="4" t="s">
        <v>11</v>
      </c>
      <c r="E29" s="40">
        <v>313.44</v>
      </c>
      <c r="F29" s="41">
        <v>5</v>
      </c>
      <c r="G29" s="41">
        <v>95</v>
      </c>
      <c r="H29" s="149">
        <v>1567.2</v>
      </c>
      <c r="I29" s="149">
        <v>29776.799999999999</v>
      </c>
      <c r="J29" s="2">
        <f>(E29*F29)</f>
        <v>1567.2</v>
      </c>
      <c r="K29" s="2">
        <f>E29*G29</f>
        <v>29776.799999999999</v>
      </c>
      <c r="L29" s="20">
        <f>SUM(J29,K29)</f>
        <v>31344</v>
      </c>
      <c r="M29" s="1">
        <f t="shared" ref="M29:N31" si="14">J29-H29</f>
        <v>0</v>
      </c>
      <c r="N29" s="1">
        <f t="shared" si="14"/>
        <v>0</v>
      </c>
      <c r="O29" s="2"/>
      <c r="P29" s="2"/>
      <c r="Q29" s="46"/>
      <c r="R29" s="46"/>
      <c r="S29" s="46"/>
      <c r="T29" s="46"/>
      <c r="U29" s="46"/>
      <c r="V29" s="1"/>
      <c r="W29" s="19"/>
    </row>
    <row r="30" spans="1:23" x14ac:dyDescent="0.2">
      <c r="A30" s="214"/>
      <c r="B30" s="207"/>
      <c r="C30" s="217"/>
      <c r="D30" s="4" t="s">
        <v>12</v>
      </c>
      <c r="E30" s="40">
        <v>344.86</v>
      </c>
      <c r="F30" s="41">
        <v>5</v>
      </c>
      <c r="G30" s="41">
        <v>95</v>
      </c>
      <c r="H30" s="148">
        <v>1724.3000000000002</v>
      </c>
      <c r="I30" s="148">
        <v>32761.7</v>
      </c>
      <c r="J30" s="2">
        <f>(E30*F30)</f>
        <v>1724.3000000000002</v>
      </c>
      <c r="K30" s="2">
        <f>E30*G30</f>
        <v>32761.7</v>
      </c>
      <c r="L30" s="20">
        <f>SUM(J30,K30)</f>
        <v>34486</v>
      </c>
      <c r="M30" s="1">
        <f t="shared" si="14"/>
        <v>0</v>
      </c>
      <c r="N30" s="1">
        <f t="shared" si="14"/>
        <v>0</v>
      </c>
      <c r="O30" s="2"/>
      <c r="P30" s="2"/>
      <c r="Q30" s="46"/>
      <c r="R30" s="46"/>
      <c r="S30" s="46"/>
      <c r="T30" s="46"/>
      <c r="U30" s="46"/>
      <c r="V30" s="1"/>
      <c r="W30" s="53"/>
    </row>
    <row r="31" spans="1:23" ht="12.75" customHeight="1" x14ac:dyDescent="0.2">
      <c r="A31" s="214"/>
      <c r="B31" s="207"/>
      <c r="C31" s="217"/>
      <c r="D31" s="4" t="s">
        <v>13</v>
      </c>
      <c r="E31" s="40">
        <v>356</v>
      </c>
      <c r="F31" s="41">
        <v>5</v>
      </c>
      <c r="G31" s="41">
        <v>95</v>
      </c>
      <c r="H31" s="148">
        <v>1780</v>
      </c>
      <c r="I31" s="148">
        <v>33820</v>
      </c>
      <c r="J31" s="2">
        <f>(E31*F31)</f>
        <v>1780</v>
      </c>
      <c r="K31" s="2">
        <f>E31*G31</f>
        <v>33820</v>
      </c>
      <c r="L31" s="20">
        <f>SUM(J31,K31)</f>
        <v>35600</v>
      </c>
      <c r="M31" s="1">
        <f t="shared" si="14"/>
        <v>0</v>
      </c>
      <c r="N31" s="1">
        <f t="shared" si="14"/>
        <v>0</v>
      </c>
      <c r="O31" s="2"/>
      <c r="P31" s="2"/>
      <c r="Q31" s="46"/>
      <c r="R31" s="46"/>
      <c r="S31" s="46"/>
      <c r="T31" s="46"/>
      <c r="U31" s="46"/>
      <c r="V31" s="1"/>
      <c r="W31" s="19"/>
    </row>
    <row r="32" spans="1:23" ht="12.75" customHeight="1" x14ac:dyDescent="0.2">
      <c r="A32" s="214"/>
      <c r="B32" s="207"/>
      <c r="C32" s="217"/>
      <c r="D32" s="23" t="s">
        <v>45</v>
      </c>
      <c r="E32" s="13">
        <f>SUM(E29,E30,E31)</f>
        <v>1014.3</v>
      </c>
      <c r="F32" s="13"/>
      <c r="G32" s="13"/>
      <c r="H32" s="29">
        <f>SUM(H29:H31)</f>
        <v>5071.5</v>
      </c>
      <c r="I32" s="29">
        <f>SUM(I29:I31)</f>
        <v>96358.5</v>
      </c>
      <c r="J32" s="13">
        <f t="shared" ref="J32:V32" si="15">SUM(J29,J30,J31)</f>
        <v>5071.5</v>
      </c>
      <c r="K32" s="13">
        <f t="shared" si="15"/>
        <v>96358.5</v>
      </c>
      <c r="L32" s="13">
        <f t="shared" si="15"/>
        <v>101430</v>
      </c>
      <c r="M32" s="13">
        <f t="shared" si="15"/>
        <v>0</v>
      </c>
      <c r="N32" s="13">
        <f t="shared" si="15"/>
        <v>0</v>
      </c>
      <c r="O32" s="13">
        <f t="shared" si="15"/>
        <v>0</v>
      </c>
      <c r="P32" s="13">
        <f t="shared" si="15"/>
        <v>0</v>
      </c>
      <c r="Q32" s="47">
        <f t="shared" si="15"/>
        <v>0</v>
      </c>
      <c r="R32" s="47"/>
      <c r="S32" s="47"/>
      <c r="T32" s="47"/>
      <c r="U32" s="47">
        <f t="shared" si="15"/>
        <v>0</v>
      </c>
      <c r="V32" s="13">
        <f t="shared" si="15"/>
        <v>0</v>
      </c>
      <c r="W32" s="14"/>
    </row>
    <row r="33" spans="1:23" ht="12.75" customHeight="1" x14ac:dyDescent="0.2">
      <c r="A33" s="214"/>
      <c r="B33" s="208"/>
      <c r="C33" s="217"/>
      <c r="D33" s="4" t="s">
        <v>14</v>
      </c>
      <c r="E33" s="43">
        <v>323.48</v>
      </c>
      <c r="F33" s="41">
        <v>5</v>
      </c>
      <c r="G33" s="41">
        <v>95</v>
      </c>
      <c r="H33" s="148">
        <v>1617.4</v>
      </c>
      <c r="I33" s="148">
        <v>30730.6</v>
      </c>
      <c r="J33" s="2">
        <f>(E33*F33)</f>
        <v>1617.4</v>
      </c>
      <c r="K33" s="2">
        <f>E33*G33</f>
        <v>30730.600000000002</v>
      </c>
      <c r="L33" s="20">
        <f>SUM(J33,K33)</f>
        <v>32348.000000000004</v>
      </c>
      <c r="M33" s="1">
        <f t="shared" ref="M33:N35" si="16">J33-H33</f>
        <v>0</v>
      </c>
      <c r="N33" s="1">
        <f t="shared" si="16"/>
        <v>0</v>
      </c>
      <c r="O33" s="2"/>
      <c r="P33" s="2"/>
      <c r="Q33" s="46"/>
      <c r="R33" s="46"/>
      <c r="S33" s="46"/>
      <c r="T33" s="46"/>
      <c r="U33" s="46"/>
      <c r="V33" s="1"/>
      <c r="W33" s="19"/>
    </row>
    <row r="34" spans="1:23" ht="12.75" customHeight="1" x14ac:dyDescent="0.2">
      <c r="A34" s="214"/>
      <c r="B34" s="208"/>
      <c r="C34" s="217"/>
      <c r="D34" s="4" t="s">
        <v>15</v>
      </c>
      <c r="E34" s="40">
        <v>397.88</v>
      </c>
      <c r="F34" s="41">
        <v>5</v>
      </c>
      <c r="G34" s="41">
        <v>95</v>
      </c>
      <c r="H34" s="149">
        <v>1989.4</v>
      </c>
      <c r="I34" s="149">
        <v>37798.6</v>
      </c>
      <c r="J34" s="2">
        <f>(E34*F34)</f>
        <v>1989.4</v>
      </c>
      <c r="K34" s="2">
        <f>E34*G34</f>
        <v>37798.6</v>
      </c>
      <c r="L34" s="20">
        <f>SUM(J34,K34)</f>
        <v>39788</v>
      </c>
      <c r="M34" s="1">
        <f t="shared" si="16"/>
        <v>0</v>
      </c>
      <c r="N34" s="1">
        <f t="shared" si="16"/>
        <v>0</v>
      </c>
      <c r="O34" s="2"/>
      <c r="P34" s="2"/>
      <c r="Q34" s="46"/>
      <c r="R34" s="46"/>
      <c r="S34" s="46"/>
      <c r="T34" s="46"/>
      <c r="U34" s="46"/>
      <c r="V34" s="1"/>
      <c r="W34" s="19"/>
    </row>
    <row r="35" spans="1:23" ht="12.75" customHeight="1" x14ac:dyDescent="0.2">
      <c r="A35" s="214"/>
      <c r="B35" s="208"/>
      <c r="C35" s="217"/>
      <c r="D35" s="4" t="s">
        <v>16</v>
      </c>
      <c r="E35" s="43">
        <v>378.02</v>
      </c>
      <c r="F35" s="41">
        <v>5</v>
      </c>
      <c r="G35" s="41">
        <v>95</v>
      </c>
      <c r="H35" s="149">
        <v>1890.1</v>
      </c>
      <c r="I35" s="149">
        <v>35911.9</v>
      </c>
      <c r="J35" s="2">
        <f>(E35*F35)</f>
        <v>1890.1</v>
      </c>
      <c r="K35" s="2">
        <f>E35*G35</f>
        <v>35911.9</v>
      </c>
      <c r="L35" s="20">
        <f>SUM(J35,K35)</f>
        <v>37802</v>
      </c>
      <c r="M35" s="1">
        <f t="shared" si="16"/>
        <v>0</v>
      </c>
      <c r="N35" s="1">
        <f t="shared" si="16"/>
        <v>0</v>
      </c>
      <c r="O35" s="2"/>
      <c r="P35" s="2"/>
      <c r="Q35" s="46"/>
      <c r="R35" s="46"/>
      <c r="S35" s="46"/>
      <c r="T35" s="46"/>
      <c r="U35" s="46"/>
      <c r="V35" s="1"/>
      <c r="W35" s="19"/>
    </row>
    <row r="36" spans="1:23" ht="12.75" customHeight="1" x14ac:dyDescent="0.2">
      <c r="A36" s="214"/>
      <c r="B36" s="208"/>
      <c r="C36" s="217"/>
      <c r="D36" s="23" t="s">
        <v>46</v>
      </c>
      <c r="E36" s="13">
        <f>SUM(E33,E34,E35)</f>
        <v>1099.3800000000001</v>
      </c>
      <c r="F36" s="13"/>
      <c r="G36" s="13"/>
      <c r="H36" s="29">
        <f>SUM(H33:H35)</f>
        <v>5496.9</v>
      </c>
      <c r="I36" s="29">
        <f>SUM(I33:I35)</f>
        <v>104441.1</v>
      </c>
      <c r="J36" s="13">
        <f t="shared" ref="J36:V36" si="17">SUM(J33,J34,J35)</f>
        <v>5496.9</v>
      </c>
      <c r="K36" s="13">
        <f t="shared" si="17"/>
        <v>104441.1</v>
      </c>
      <c r="L36" s="13">
        <f t="shared" si="17"/>
        <v>109938</v>
      </c>
      <c r="M36" s="13">
        <f t="shared" si="17"/>
        <v>0</v>
      </c>
      <c r="N36" s="13">
        <f t="shared" si="17"/>
        <v>0</v>
      </c>
      <c r="O36" s="13">
        <f t="shared" si="17"/>
        <v>0</v>
      </c>
      <c r="P36" s="13">
        <f t="shared" si="17"/>
        <v>0</v>
      </c>
      <c r="Q36" s="47">
        <f t="shared" si="17"/>
        <v>0</v>
      </c>
      <c r="R36" s="47"/>
      <c r="S36" s="47"/>
      <c r="T36" s="47"/>
      <c r="U36" s="47">
        <f t="shared" si="17"/>
        <v>0</v>
      </c>
      <c r="V36" s="13">
        <f t="shared" si="17"/>
        <v>0</v>
      </c>
      <c r="W36" s="14"/>
    </row>
    <row r="37" spans="1:23" ht="12.75" customHeight="1" x14ac:dyDescent="0.2">
      <c r="A37" s="214"/>
      <c r="B37" s="208"/>
      <c r="C37" s="217"/>
      <c r="D37" s="4" t="s">
        <v>17</v>
      </c>
      <c r="E37" s="40">
        <v>338.7</v>
      </c>
      <c r="F37" s="41">
        <v>5</v>
      </c>
      <c r="G37" s="41">
        <v>95</v>
      </c>
      <c r="H37" s="149">
        <v>1693.5</v>
      </c>
      <c r="I37" s="149">
        <v>32176.5</v>
      </c>
      <c r="J37" s="2">
        <f>(E37*F37)</f>
        <v>1693.5</v>
      </c>
      <c r="K37" s="2">
        <f>E37*G37</f>
        <v>32176.5</v>
      </c>
      <c r="L37" s="20">
        <f>SUM(J37,K37)</f>
        <v>33870</v>
      </c>
      <c r="M37" s="1">
        <f t="shared" ref="M37:N39" si="18">J37-H37</f>
        <v>0</v>
      </c>
      <c r="N37" s="1">
        <f t="shared" si="18"/>
        <v>0</v>
      </c>
      <c r="O37" s="2"/>
      <c r="P37" s="2"/>
      <c r="Q37" s="46"/>
      <c r="R37" s="46"/>
      <c r="S37" s="46"/>
      <c r="T37" s="46"/>
      <c r="U37" s="46"/>
      <c r="V37" s="1"/>
      <c r="W37" s="19"/>
    </row>
    <row r="38" spans="1:23" ht="12.75" customHeight="1" x14ac:dyDescent="0.2">
      <c r="A38" s="214"/>
      <c r="B38" s="208"/>
      <c r="C38" s="217"/>
      <c r="D38" s="4" t="s">
        <v>18</v>
      </c>
      <c r="E38" s="40">
        <v>348.94</v>
      </c>
      <c r="F38" s="41">
        <v>5</v>
      </c>
      <c r="G38" s="41">
        <v>95</v>
      </c>
      <c r="H38" s="42"/>
      <c r="I38" s="42"/>
      <c r="J38" s="2">
        <f t="shared" ref="J38:J39" si="19">(E38*F38)</f>
        <v>1744.7</v>
      </c>
      <c r="K38" s="2">
        <f t="shared" ref="K38:K39" si="20">E38*G38</f>
        <v>33149.300000000003</v>
      </c>
      <c r="L38" s="20">
        <f>SUM(J38,K38)</f>
        <v>34894</v>
      </c>
      <c r="M38" s="1">
        <f t="shared" si="18"/>
        <v>1744.7</v>
      </c>
      <c r="N38" s="1">
        <f t="shared" si="18"/>
        <v>33149.300000000003</v>
      </c>
      <c r="O38" s="2"/>
      <c r="P38" s="2"/>
      <c r="Q38" s="46"/>
      <c r="R38" s="46"/>
      <c r="S38" s="46"/>
      <c r="T38" s="46"/>
      <c r="U38" s="46"/>
      <c r="V38" s="1"/>
      <c r="W38" s="19"/>
    </row>
    <row r="39" spans="1:23" ht="13.5" customHeight="1" x14ac:dyDescent="0.2">
      <c r="A39" s="215"/>
      <c r="B39" s="209"/>
      <c r="C39" s="218"/>
      <c r="D39" s="4" t="s">
        <v>19</v>
      </c>
      <c r="E39" s="43">
        <v>305.60000000000002</v>
      </c>
      <c r="F39" s="41">
        <v>5</v>
      </c>
      <c r="G39" s="41">
        <v>95</v>
      </c>
      <c r="H39" s="42"/>
      <c r="I39" s="42"/>
      <c r="J39" s="2">
        <f t="shared" si="19"/>
        <v>1528</v>
      </c>
      <c r="K39" s="2">
        <f t="shared" si="20"/>
        <v>29032.000000000004</v>
      </c>
      <c r="L39" s="20">
        <f>SUM(J39,K39)</f>
        <v>30560.000000000004</v>
      </c>
      <c r="M39" s="1">
        <f t="shared" si="18"/>
        <v>1528</v>
      </c>
      <c r="N39" s="1">
        <f t="shared" si="18"/>
        <v>29032.000000000004</v>
      </c>
      <c r="O39" s="2"/>
      <c r="P39" s="2"/>
      <c r="Q39" s="46"/>
      <c r="R39" s="46"/>
      <c r="S39" s="46"/>
      <c r="T39" s="46"/>
      <c r="U39" s="46"/>
      <c r="V39" s="1"/>
      <c r="W39" s="19"/>
    </row>
    <row r="40" spans="1:23" ht="24" x14ac:dyDescent="0.2">
      <c r="A40" s="16"/>
      <c r="B40" s="16"/>
      <c r="C40" s="16"/>
      <c r="D40" s="23" t="s">
        <v>47</v>
      </c>
      <c r="E40" s="13">
        <f>SUM(E37,E38,E39)</f>
        <v>993.24</v>
      </c>
      <c r="F40" s="13"/>
      <c r="G40" s="13"/>
      <c r="H40" s="29">
        <f>SUM(H37:H39)</f>
        <v>1693.5</v>
      </c>
      <c r="I40" s="29">
        <f>SUM(I37:I39)</f>
        <v>32176.5</v>
      </c>
      <c r="J40" s="13">
        <f t="shared" ref="J40:V40" si="21">SUM(J37,J38,J39)</f>
        <v>4966.2</v>
      </c>
      <c r="K40" s="13">
        <f t="shared" si="21"/>
        <v>94357.8</v>
      </c>
      <c r="L40" s="13">
        <f t="shared" si="21"/>
        <v>99324</v>
      </c>
      <c r="M40" s="13">
        <f t="shared" si="21"/>
        <v>3272.7</v>
      </c>
      <c r="N40" s="13">
        <f t="shared" si="21"/>
        <v>62181.3</v>
      </c>
      <c r="O40" s="13">
        <f t="shared" si="21"/>
        <v>0</v>
      </c>
      <c r="P40" s="13">
        <f t="shared" si="21"/>
        <v>0</v>
      </c>
      <c r="Q40" s="47">
        <f t="shared" si="21"/>
        <v>0</v>
      </c>
      <c r="R40" s="47"/>
      <c r="S40" s="47"/>
      <c r="T40" s="47"/>
      <c r="U40" s="47">
        <f t="shared" si="21"/>
        <v>0</v>
      </c>
      <c r="V40" s="13">
        <f t="shared" si="21"/>
        <v>0</v>
      </c>
      <c r="W40" s="14"/>
    </row>
    <row r="41" spans="1:23" s="28" customFormat="1" ht="24" x14ac:dyDescent="0.2">
      <c r="A41" s="34"/>
      <c r="B41" s="34"/>
      <c r="C41" s="35"/>
      <c r="D41" s="36" t="s">
        <v>50</v>
      </c>
      <c r="E41" s="37">
        <f>SUM(E28+E32+E36+E40)</f>
        <v>3918.26</v>
      </c>
      <c r="F41" s="37"/>
      <c r="G41" s="37"/>
      <c r="H41" s="37">
        <f>SUM(H28+H32+H36+H40)</f>
        <v>16318.6</v>
      </c>
      <c r="I41" s="37">
        <f>SUM(I28+I32+I36+I40)</f>
        <v>310053.40000000002</v>
      </c>
      <c r="J41" s="37">
        <f t="shared" ref="J41:V41" si="22">SUM(J28+J32+J36+J40)</f>
        <v>19591.3</v>
      </c>
      <c r="K41" s="37">
        <f t="shared" si="22"/>
        <v>372234.7</v>
      </c>
      <c r="L41" s="37">
        <f t="shared" si="22"/>
        <v>391826</v>
      </c>
      <c r="M41" s="37">
        <f t="shared" si="22"/>
        <v>3272.7</v>
      </c>
      <c r="N41" s="37">
        <f t="shared" si="22"/>
        <v>62181.3</v>
      </c>
      <c r="O41" s="37">
        <f t="shared" si="22"/>
        <v>0</v>
      </c>
      <c r="P41" s="37">
        <f t="shared" si="22"/>
        <v>0</v>
      </c>
      <c r="Q41" s="48">
        <f t="shared" si="22"/>
        <v>170732.41</v>
      </c>
      <c r="R41" s="48"/>
      <c r="S41" s="48">
        <f>I41-Q41</f>
        <v>139320.99000000002</v>
      </c>
      <c r="T41" s="48">
        <f>H41-R41</f>
        <v>16318.6</v>
      </c>
      <c r="U41" s="48">
        <f t="shared" si="22"/>
        <v>0</v>
      </c>
      <c r="V41" s="37">
        <f t="shared" si="22"/>
        <v>0</v>
      </c>
      <c r="W41" s="38"/>
    </row>
    <row r="42" spans="1:23" s="28" customFormat="1" ht="36" x14ac:dyDescent="0.2">
      <c r="A42" s="24"/>
      <c r="B42" s="24"/>
      <c r="C42" s="25"/>
      <c r="D42" s="26" t="s">
        <v>51</v>
      </c>
      <c r="E42" s="27">
        <f>E41+'2021'!E44</f>
        <v>52160.63</v>
      </c>
      <c r="F42" s="27"/>
      <c r="G42" s="27"/>
      <c r="H42" s="27">
        <f>H41+'2021'!H44</f>
        <v>70481.762000000002</v>
      </c>
      <c r="I42" s="27">
        <f>I41+'2021'!I44</f>
        <v>1778735.4900000002</v>
      </c>
      <c r="J42" s="27">
        <f>J41+'2021'!J44</f>
        <v>77482.144</v>
      </c>
      <c r="K42" s="27">
        <f>K41+'2021'!K44</f>
        <v>2060133.3900000004</v>
      </c>
      <c r="L42" s="27">
        <f>L41+'2021'!L44</f>
        <v>2137615.534</v>
      </c>
      <c r="M42" s="27">
        <f>M41+'2021'!M44</f>
        <v>7000.3819999999996</v>
      </c>
      <c r="N42" s="27">
        <f>N41+'2021'!N44</f>
        <v>281397.90000000002</v>
      </c>
      <c r="O42" s="27">
        <f>O41+'2021'!O44</f>
        <v>0</v>
      </c>
      <c r="P42" s="27">
        <f>P41+'2021'!P44</f>
        <v>0</v>
      </c>
      <c r="Q42" s="27">
        <f>Q41+'2021'!Q44</f>
        <v>817963.98</v>
      </c>
      <c r="R42" s="27"/>
      <c r="S42" s="27">
        <f>I42-Q42</f>
        <v>960771.51000000024</v>
      </c>
      <c r="T42" s="27">
        <f>H42-R42</f>
        <v>70481.762000000002</v>
      </c>
      <c r="U42" s="27">
        <f>U41+'2021'!R44</f>
        <v>0</v>
      </c>
      <c r="V42" s="27">
        <f>V41+'2021'!S44</f>
        <v>0</v>
      </c>
      <c r="W42" s="27">
        <f>W41+'2021'!T44</f>
        <v>0</v>
      </c>
    </row>
    <row r="43" spans="1:23" ht="12.75" customHeight="1" x14ac:dyDescent="0.2">
      <c r="A43" s="213">
        <v>3</v>
      </c>
      <c r="B43" s="206" t="s">
        <v>27</v>
      </c>
      <c r="C43" s="216" t="s">
        <v>24</v>
      </c>
      <c r="D43" s="4" t="s">
        <v>8</v>
      </c>
      <c r="E43" s="40">
        <v>241</v>
      </c>
      <c r="F43" s="41">
        <v>5</v>
      </c>
      <c r="G43" s="41">
        <v>95</v>
      </c>
      <c r="H43" s="150"/>
      <c r="I43" s="45"/>
      <c r="J43" s="2">
        <f t="shared" ref="J43:J45" si="23">(E43*F43)</f>
        <v>1205</v>
      </c>
      <c r="K43" s="2">
        <f t="shared" ref="K43:K45" si="24">E43*G43</f>
        <v>22895</v>
      </c>
      <c r="L43" s="20">
        <f>SUM(J43,K43)</f>
        <v>24100</v>
      </c>
      <c r="M43" s="1">
        <f t="shared" ref="M43:N43" si="25">J43-H43</f>
        <v>1205</v>
      </c>
      <c r="N43" s="1">
        <f t="shared" si="25"/>
        <v>22895</v>
      </c>
      <c r="O43" s="2"/>
      <c r="P43" s="2"/>
      <c r="Q43" s="46"/>
      <c r="R43" s="46"/>
      <c r="S43" s="46"/>
      <c r="T43" s="46"/>
      <c r="U43" s="46"/>
      <c r="V43" s="1"/>
      <c r="W43" s="19" t="s">
        <v>67</v>
      </c>
    </row>
    <row r="44" spans="1:23" ht="12.75" customHeight="1" x14ac:dyDescent="0.2">
      <c r="A44" s="214"/>
      <c r="B44" s="207"/>
      <c r="C44" s="217"/>
      <c r="D44" s="4" t="s">
        <v>9</v>
      </c>
      <c r="E44" s="43">
        <v>231</v>
      </c>
      <c r="F44" s="41">
        <v>5</v>
      </c>
      <c r="G44" s="41">
        <v>95</v>
      </c>
      <c r="H44" s="45"/>
      <c r="I44" s="45"/>
      <c r="J44" s="2">
        <f t="shared" si="23"/>
        <v>1155</v>
      </c>
      <c r="K44" s="2">
        <f t="shared" si="24"/>
        <v>21945</v>
      </c>
      <c r="L44" s="20">
        <f>SUM(J44,K44)</f>
        <v>23100</v>
      </c>
      <c r="M44" s="1">
        <f>J44-H44</f>
        <v>1155</v>
      </c>
      <c r="N44" s="1">
        <f>K44-I44</f>
        <v>21945</v>
      </c>
      <c r="O44" s="2"/>
      <c r="P44" s="2"/>
      <c r="Q44" s="46"/>
      <c r="R44" s="46"/>
      <c r="S44" s="46"/>
      <c r="T44" s="46"/>
      <c r="U44" s="46"/>
      <c r="V44" s="1"/>
      <c r="W44" s="19"/>
    </row>
    <row r="45" spans="1:23" ht="12.75" customHeight="1" x14ac:dyDescent="0.2">
      <c r="A45" s="214"/>
      <c r="B45" s="207"/>
      <c r="C45" s="217"/>
      <c r="D45" s="4" t="s">
        <v>10</v>
      </c>
      <c r="E45" s="43">
        <v>289.33999999999997</v>
      </c>
      <c r="F45" s="41">
        <v>5</v>
      </c>
      <c r="G45" s="41">
        <v>95</v>
      </c>
      <c r="H45" s="45"/>
      <c r="I45" s="45"/>
      <c r="J45" s="2">
        <f t="shared" si="23"/>
        <v>1446.6999999999998</v>
      </c>
      <c r="K45" s="2">
        <f t="shared" si="24"/>
        <v>27487.3</v>
      </c>
      <c r="L45" s="20">
        <f>SUM(J45,K45)</f>
        <v>28934</v>
      </c>
      <c r="M45" s="1">
        <f>J45-H45</f>
        <v>1446.6999999999998</v>
      </c>
      <c r="N45" s="1">
        <f>K45-I45</f>
        <v>27487.3</v>
      </c>
      <c r="O45" s="2"/>
      <c r="P45" s="2"/>
      <c r="Q45" s="46"/>
      <c r="R45" s="46"/>
      <c r="S45" s="46"/>
      <c r="T45" s="46"/>
      <c r="U45" s="46"/>
      <c r="V45" s="1"/>
      <c r="W45" s="19"/>
    </row>
    <row r="46" spans="1:23" ht="12.75" customHeight="1" x14ac:dyDescent="0.2">
      <c r="A46" s="214"/>
      <c r="B46" s="207"/>
      <c r="C46" s="217"/>
      <c r="D46" s="23" t="s">
        <v>44</v>
      </c>
      <c r="E46" s="13">
        <f>SUM(E43:E45)</f>
        <v>761.33999999999992</v>
      </c>
      <c r="F46" s="13"/>
      <c r="G46" s="13"/>
      <c r="H46" s="13">
        <f t="shared" ref="H46:N46" si="26">SUM(H43:H45)</f>
        <v>0</v>
      </c>
      <c r="I46" s="13">
        <f t="shared" si="26"/>
        <v>0</v>
      </c>
      <c r="J46" s="13">
        <f t="shared" si="26"/>
        <v>3806.7</v>
      </c>
      <c r="K46" s="13">
        <f t="shared" si="26"/>
        <v>72327.3</v>
      </c>
      <c r="L46" s="13">
        <f t="shared" si="26"/>
        <v>76134</v>
      </c>
      <c r="M46" s="13">
        <f t="shared" si="26"/>
        <v>3806.7</v>
      </c>
      <c r="N46" s="13">
        <f t="shared" si="26"/>
        <v>72327.3</v>
      </c>
      <c r="O46" s="13"/>
      <c r="P46" s="13"/>
      <c r="Q46" s="13">
        <f>SUM(Q43:Q45)</f>
        <v>0</v>
      </c>
      <c r="R46" s="13"/>
      <c r="S46" s="13"/>
      <c r="T46" s="13"/>
      <c r="U46" s="13"/>
      <c r="V46" s="13"/>
      <c r="W46" s="14"/>
    </row>
    <row r="47" spans="1:23" ht="12.75" customHeight="1" x14ac:dyDescent="0.2">
      <c r="A47" s="214"/>
      <c r="B47" s="207"/>
      <c r="C47" s="217"/>
      <c r="D47" s="4" t="s">
        <v>11</v>
      </c>
      <c r="E47" s="40">
        <v>288.64</v>
      </c>
      <c r="F47" s="41">
        <v>5</v>
      </c>
      <c r="G47" s="41">
        <v>95</v>
      </c>
      <c r="H47" s="42"/>
      <c r="I47" s="42"/>
      <c r="J47" s="2">
        <f t="shared" ref="J47:J49" si="27">(E47*F47)</f>
        <v>1443.1999999999998</v>
      </c>
      <c r="K47" s="2">
        <f t="shared" ref="K47:K49" si="28">E47*G47</f>
        <v>27420.799999999999</v>
      </c>
      <c r="L47" s="20">
        <f>SUM(J47,K47)</f>
        <v>28864</v>
      </c>
      <c r="M47" s="1">
        <f t="shared" ref="M47:N49" si="29">J47-H47</f>
        <v>1443.1999999999998</v>
      </c>
      <c r="N47" s="1">
        <f t="shared" si="29"/>
        <v>27420.799999999999</v>
      </c>
      <c r="O47" s="2"/>
      <c r="P47" s="2"/>
      <c r="Q47" s="46"/>
      <c r="R47" s="46"/>
      <c r="S47" s="46"/>
      <c r="T47" s="46"/>
      <c r="U47" s="46"/>
      <c r="V47" s="1"/>
      <c r="W47" s="19"/>
    </row>
    <row r="48" spans="1:23" ht="12.75" customHeight="1" x14ac:dyDescent="0.2">
      <c r="A48" s="214"/>
      <c r="B48" s="207"/>
      <c r="C48" s="217"/>
      <c r="D48" s="4" t="s">
        <v>12</v>
      </c>
      <c r="E48" s="40">
        <v>297.2</v>
      </c>
      <c r="F48" s="41">
        <v>5</v>
      </c>
      <c r="G48" s="41">
        <v>95</v>
      </c>
      <c r="H48" s="42"/>
      <c r="I48" s="42"/>
      <c r="J48" s="2">
        <f t="shared" si="27"/>
        <v>1486</v>
      </c>
      <c r="K48" s="2">
        <f t="shared" si="28"/>
        <v>28234</v>
      </c>
      <c r="L48" s="20">
        <f>SUM(J48,K48)</f>
        <v>29720</v>
      </c>
      <c r="M48" s="1">
        <f t="shared" si="29"/>
        <v>1486</v>
      </c>
      <c r="N48" s="1">
        <f t="shared" si="29"/>
        <v>28234</v>
      </c>
      <c r="O48" s="2"/>
      <c r="P48" s="2"/>
      <c r="Q48" s="46"/>
      <c r="R48" s="46"/>
      <c r="S48" s="46"/>
      <c r="T48" s="46"/>
      <c r="U48" s="46"/>
      <c r="V48" s="1"/>
      <c r="W48" s="19"/>
    </row>
    <row r="49" spans="1:23" ht="12.75" customHeight="1" x14ac:dyDescent="0.2">
      <c r="A49" s="214"/>
      <c r="B49" s="207"/>
      <c r="C49" s="217"/>
      <c r="D49" s="4" t="s">
        <v>13</v>
      </c>
      <c r="E49" s="40">
        <v>317.68</v>
      </c>
      <c r="F49" s="41">
        <v>5</v>
      </c>
      <c r="G49" s="41">
        <v>95</v>
      </c>
      <c r="H49" s="42"/>
      <c r="I49" s="42"/>
      <c r="J49" s="2">
        <f t="shared" si="27"/>
        <v>1588.4</v>
      </c>
      <c r="K49" s="2">
        <f t="shared" si="28"/>
        <v>30179.600000000002</v>
      </c>
      <c r="L49" s="20">
        <f>SUM(J49,K49)</f>
        <v>31768.000000000004</v>
      </c>
      <c r="M49" s="1">
        <f t="shared" si="29"/>
        <v>1588.4</v>
      </c>
      <c r="N49" s="1">
        <f t="shared" si="29"/>
        <v>30179.600000000002</v>
      </c>
      <c r="O49" s="2"/>
      <c r="P49" s="2"/>
      <c r="Q49" s="46"/>
      <c r="R49" s="46"/>
      <c r="S49" s="46"/>
      <c r="T49" s="46"/>
      <c r="U49" s="46"/>
      <c r="V49" s="1"/>
      <c r="W49" s="19"/>
    </row>
    <row r="50" spans="1:23" ht="12.75" customHeight="1" x14ac:dyDescent="0.2">
      <c r="A50" s="214"/>
      <c r="B50" s="207"/>
      <c r="C50" s="217"/>
      <c r="D50" s="23" t="s">
        <v>45</v>
      </c>
      <c r="E50" s="13">
        <f>SUM(E47,E48,E49)</f>
        <v>903.52</v>
      </c>
      <c r="F50" s="13"/>
      <c r="G50" s="13"/>
      <c r="H50" s="29">
        <f>SUM(H47:H49)</f>
        <v>0</v>
      </c>
      <c r="I50" s="29">
        <f>SUM(I47:I49)</f>
        <v>0</v>
      </c>
      <c r="J50" s="13">
        <f t="shared" ref="J50:V50" si="30">SUM(J47,J48,J49)</f>
        <v>4517.6000000000004</v>
      </c>
      <c r="K50" s="13">
        <f t="shared" si="30"/>
        <v>85834.400000000009</v>
      </c>
      <c r="L50" s="13">
        <f t="shared" si="30"/>
        <v>90352</v>
      </c>
      <c r="M50" s="13">
        <f t="shared" si="30"/>
        <v>4517.6000000000004</v>
      </c>
      <c r="N50" s="13">
        <f t="shared" si="30"/>
        <v>85834.400000000009</v>
      </c>
      <c r="O50" s="13">
        <f t="shared" si="30"/>
        <v>0</v>
      </c>
      <c r="P50" s="13">
        <f t="shared" si="30"/>
        <v>0</v>
      </c>
      <c r="Q50" s="47">
        <f t="shared" si="30"/>
        <v>0</v>
      </c>
      <c r="R50" s="47"/>
      <c r="S50" s="47"/>
      <c r="T50" s="47"/>
      <c r="U50" s="47">
        <f t="shared" si="30"/>
        <v>0</v>
      </c>
      <c r="V50" s="13">
        <f t="shared" si="30"/>
        <v>0</v>
      </c>
      <c r="W50" s="14"/>
    </row>
    <row r="51" spans="1:23" ht="12.75" customHeight="1" x14ac:dyDescent="0.2">
      <c r="A51" s="214"/>
      <c r="B51" s="208"/>
      <c r="C51" s="217"/>
      <c r="D51" s="4" t="s">
        <v>14</v>
      </c>
      <c r="E51" s="40">
        <v>288</v>
      </c>
      <c r="F51" s="41">
        <v>5</v>
      </c>
      <c r="G51" s="41">
        <v>95</v>
      </c>
      <c r="H51" s="42"/>
      <c r="I51" s="42"/>
      <c r="J51" s="2">
        <f t="shared" ref="J51:J53" si="31">(E51*F51)</f>
        <v>1440</v>
      </c>
      <c r="K51" s="2">
        <f t="shared" ref="K51:K53" si="32">E51*G51</f>
        <v>27360</v>
      </c>
      <c r="L51" s="20">
        <f>SUM(J51,K51)</f>
        <v>28800</v>
      </c>
      <c r="M51" s="1">
        <f t="shared" ref="M51:N53" si="33">J51-H51</f>
        <v>1440</v>
      </c>
      <c r="N51" s="1">
        <f t="shared" si="33"/>
        <v>27360</v>
      </c>
      <c r="O51" s="2"/>
      <c r="P51" s="2"/>
      <c r="Q51" s="46"/>
      <c r="R51" s="46"/>
      <c r="S51" s="46"/>
      <c r="T51" s="46"/>
      <c r="U51" s="46"/>
      <c r="V51" s="1"/>
      <c r="W51" s="19"/>
    </row>
    <row r="52" spans="1:23" ht="12.75" customHeight="1" x14ac:dyDescent="0.2">
      <c r="A52" s="214"/>
      <c r="B52" s="208"/>
      <c r="C52" s="217"/>
      <c r="D52" s="4" t="s">
        <v>15</v>
      </c>
      <c r="E52" s="43">
        <v>349.08</v>
      </c>
      <c r="F52" s="41">
        <v>5</v>
      </c>
      <c r="G52" s="41">
        <v>95</v>
      </c>
      <c r="H52" s="42"/>
      <c r="I52" s="42"/>
      <c r="J52" s="2">
        <f t="shared" si="31"/>
        <v>1745.3999999999999</v>
      </c>
      <c r="K52" s="2">
        <f t="shared" si="32"/>
        <v>33162.6</v>
      </c>
      <c r="L52" s="20">
        <f>SUM(J52,K52)</f>
        <v>34908</v>
      </c>
      <c r="M52" s="1">
        <f t="shared" si="33"/>
        <v>1745.3999999999999</v>
      </c>
      <c r="N52" s="1">
        <f t="shared" si="33"/>
        <v>33162.6</v>
      </c>
      <c r="O52" s="2"/>
      <c r="P52" s="2"/>
      <c r="Q52" s="46"/>
      <c r="R52" s="46"/>
      <c r="S52" s="46"/>
      <c r="T52" s="46"/>
      <c r="U52" s="46"/>
      <c r="V52" s="1"/>
      <c r="W52" s="19"/>
    </row>
    <row r="53" spans="1:23" ht="12.75" customHeight="1" x14ac:dyDescent="0.2">
      <c r="A53" s="214"/>
      <c r="B53" s="208"/>
      <c r="C53" s="217"/>
      <c r="D53" s="4" t="s">
        <v>16</v>
      </c>
      <c r="E53" s="43">
        <v>328.32</v>
      </c>
      <c r="F53" s="41">
        <v>5</v>
      </c>
      <c r="G53" s="41">
        <v>95</v>
      </c>
      <c r="H53" s="42"/>
      <c r="I53" s="42"/>
      <c r="J53" s="2">
        <f t="shared" si="31"/>
        <v>1641.6</v>
      </c>
      <c r="K53" s="2">
        <f t="shared" si="32"/>
        <v>31190.399999999998</v>
      </c>
      <c r="L53" s="20">
        <f>SUM(J53,K53)</f>
        <v>32832</v>
      </c>
      <c r="M53" s="1">
        <f t="shared" si="33"/>
        <v>1641.6</v>
      </c>
      <c r="N53" s="1">
        <f t="shared" si="33"/>
        <v>31190.399999999998</v>
      </c>
      <c r="O53" s="2"/>
      <c r="P53" s="2"/>
      <c r="Q53" s="46"/>
      <c r="R53" s="46"/>
      <c r="S53" s="46"/>
      <c r="T53" s="46"/>
      <c r="U53" s="46"/>
      <c r="V53" s="1"/>
      <c r="W53" s="19"/>
    </row>
    <row r="54" spans="1:23" ht="12.75" customHeight="1" x14ac:dyDescent="0.2">
      <c r="A54" s="214"/>
      <c r="B54" s="208"/>
      <c r="C54" s="217"/>
      <c r="D54" s="23" t="s">
        <v>46</v>
      </c>
      <c r="E54" s="13">
        <f>SUM(E51,E52,E53)</f>
        <v>965.39999999999986</v>
      </c>
      <c r="F54" s="13"/>
      <c r="G54" s="13"/>
      <c r="H54" s="29">
        <f>SUM(H51:H53)</f>
        <v>0</v>
      </c>
      <c r="I54" s="29">
        <f>SUM(I51:I53)</f>
        <v>0</v>
      </c>
      <c r="J54" s="13">
        <f t="shared" ref="J54:V54" si="34">SUM(J51,J52,J53)</f>
        <v>4827</v>
      </c>
      <c r="K54" s="13">
        <f t="shared" si="34"/>
        <v>91713</v>
      </c>
      <c r="L54" s="13">
        <f t="shared" si="34"/>
        <v>96540</v>
      </c>
      <c r="M54" s="13">
        <f t="shared" si="34"/>
        <v>4827</v>
      </c>
      <c r="N54" s="13">
        <f t="shared" si="34"/>
        <v>91713</v>
      </c>
      <c r="O54" s="13">
        <f t="shared" si="34"/>
        <v>0</v>
      </c>
      <c r="P54" s="13">
        <f t="shared" si="34"/>
        <v>0</v>
      </c>
      <c r="Q54" s="47">
        <f t="shared" si="34"/>
        <v>0</v>
      </c>
      <c r="R54" s="47"/>
      <c r="S54" s="47"/>
      <c r="T54" s="47"/>
      <c r="U54" s="47">
        <f t="shared" si="34"/>
        <v>0</v>
      </c>
      <c r="V54" s="13">
        <f t="shared" si="34"/>
        <v>0</v>
      </c>
      <c r="W54" s="14"/>
    </row>
    <row r="55" spans="1:23" ht="12.75" customHeight="1" x14ac:dyDescent="0.2">
      <c r="A55" s="214"/>
      <c r="B55" s="208"/>
      <c r="C55" s="217"/>
      <c r="D55" s="4" t="s">
        <v>17</v>
      </c>
      <c r="E55" s="40">
        <v>299.24</v>
      </c>
      <c r="F55" s="41">
        <v>5</v>
      </c>
      <c r="G55" s="41">
        <v>95</v>
      </c>
      <c r="H55" s="42"/>
      <c r="I55" s="42"/>
      <c r="J55" s="2">
        <f t="shared" ref="J55:J57" si="35">(E55*F55)</f>
        <v>1496.2</v>
      </c>
      <c r="K55" s="2">
        <f t="shared" ref="K55:K57" si="36">E55*G55</f>
        <v>28427.8</v>
      </c>
      <c r="L55" s="20">
        <f>SUM(J55,K55)</f>
        <v>29924</v>
      </c>
      <c r="M55" s="1">
        <f t="shared" ref="M55:N57" si="37">J55-H55</f>
        <v>1496.2</v>
      </c>
      <c r="N55" s="1">
        <f t="shared" si="37"/>
        <v>28427.8</v>
      </c>
      <c r="O55" s="2"/>
      <c r="P55" s="2"/>
      <c r="Q55" s="46"/>
      <c r="R55" s="46"/>
      <c r="S55" s="46"/>
      <c r="T55" s="46"/>
      <c r="U55" s="46"/>
      <c r="V55" s="1"/>
      <c r="W55" s="19"/>
    </row>
    <row r="56" spans="1:23" ht="12.75" customHeight="1" x14ac:dyDescent="0.2">
      <c r="A56" s="214"/>
      <c r="B56" s="208"/>
      <c r="C56" s="217"/>
      <c r="D56" s="4" t="s">
        <v>18</v>
      </c>
      <c r="E56" s="40">
        <v>313.56</v>
      </c>
      <c r="F56" s="41">
        <v>5</v>
      </c>
      <c r="G56" s="41">
        <v>95</v>
      </c>
      <c r="H56" s="42"/>
      <c r="I56" s="42"/>
      <c r="J56" s="2">
        <f t="shared" si="35"/>
        <v>1567.8</v>
      </c>
      <c r="K56" s="2">
        <f t="shared" si="36"/>
        <v>29788.2</v>
      </c>
      <c r="L56" s="20">
        <f>SUM(J56,K56)</f>
        <v>31356</v>
      </c>
      <c r="M56" s="1">
        <f t="shared" si="37"/>
        <v>1567.8</v>
      </c>
      <c r="N56" s="1">
        <f t="shared" si="37"/>
        <v>29788.2</v>
      </c>
      <c r="O56" s="2"/>
      <c r="P56" s="2"/>
      <c r="Q56" s="46"/>
      <c r="R56" s="46"/>
      <c r="S56" s="46"/>
      <c r="T56" s="46"/>
      <c r="U56" s="46"/>
      <c r="V56" s="1"/>
      <c r="W56" s="19"/>
    </row>
    <row r="57" spans="1:23" ht="13.5" customHeight="1" x14ac:dyDescent="0.2">
      <c r="A57" s="215"/>
      <c r="B57" s="209"/>
      <c r="C57" s="218"/>
      <c r="D57" s="4" t="s">
        <v>19</v>
      </c>
      <c r="E57" s="43">
        <v>276.8</v>
      </c>
      <c r="F57" s="41">
        <v>5</v>
      </c>
      <c r="G57" s="41">
        <v>95</v>
      </c>
      <c r="H57" s="42"/>
      <c r="I57" s="42"/>
      <c r="J57" s="2">
        <f t="shared" si="35"/>
        <v>1384</v>
      </c>
      <c r="K57" s="2">
        <f t="shared" si="36"/>
        <v>26296</v>
      </c>
      <c r="L57" s="20">
        <f>SUM(J57,K57)</f>
        <v>27680</v>
      </c>
      <c r="M57" s="1">
        <f t="shared" si="37"/>
        <v>1384</v>
      </c>
      <c r="N57" s="1">
        <f t="shared" si="37"/>
        <v>26296</v>
      </c>
      <c r="O57" s="2"/>
      <c r="P57" s="2"/>
      <c r="Q57" s="46"/>
      <c r="R57" s="46"/>
      <c r="S57" s="46"/>
      <c r="T57" s="46"/>
      <c r="U57" s="46"/>
      <c r="V57" s="1"/>
      <c r="W57" s="19"/>
    </row>
    <row r="58" spans="1:23" ht="24" x14ac:dyDescent="0.2">
      <c r="A58" s="15"/>
      <c r="B58" s="15"/>
      <c r="C58" s="15"/>
      <c r="D58" s="23" t="s">
        <v>47</v>
      </c>
      <c r="E58" s="13">
        <f>SUM(E55,E56,E57)</f>
        <v>889.59999999999991</v>
      </c>
      <c r="F58" s="13"/>
      <c r="G58" s="13"/>
      <c r="H58" s="29">
        <f>SUM(H55:H57)</f>
        <v>0</v>
      </c>
      <c r="I58" s="29">
        <f>SUM(I55:I57)</f>
        <v>0</v>
      </c>
      <c r="J58" s="13">
        <f t="shared" ref="J58:V58" si="38">SUM(J55,J56,J57)</f>
        <v>4448</v>
      </c>
      <c r="K58" s="13">
        <f t="shared" si="38"/>
        <v>84512</v>
      </c>
      <c r="L58" s="13">
        <f t="shared" si="38"/>
        <v>88960</v>
      </c>
      <c r="M58" s="13">
        <f t="shared" si="38"/>
        <v>4448</v>
      </c>
      <c r="N58" s="13">
        <f t="shared" si="38"/>
        <v>84512</v>
      </c>
      <c r="O58" s="13">
        <f t="shared" si="38"/>
        <v>0</v>
      </c>
      <c r="P58" s="13">
        <f t="shared" si="38"/>
        <v>0</v>
      </c>
      <c r="Q58" s="47">
        <f t="shared" si="38"/>
        <v>0</v>
      </c>
      <c r="R58" s="47"/>
      <c r="S58" s="47"/>
      <c r="T58" s="47"/>
      <c r="U58" s="47">
        <f t="shared" si="38"/>
        <v>0</v>
      </c>
      <c r="V58" s="13">
        <f t="shared" si="38"/>
        <v>0</v>
      </c>
      <c r="W58" s="14"/>
    </row>
    <row r="59" spans="1:23" s="28" customFormat="1" ht="24" x14ac:dyDescent="0.2">
      <c r="A59" s="34"/>
      <c r="B59" s="34"/>
      <c r="C59" s="35"/>
      <c r="D59" s="36" t="s">
        <v>50</v>
      </c>
      <c r="E59" s="37">
        <f>SUM(E46+E50+E54+E58)</f>
        <v>3519.8599999999997</v>
      </c>
      <c r="F59" s="37"/>
      <c r="G59" s="37"/>
      <c r="H59" s="37">
        <f>SUM(H46+H50+H54+H58)</f>
        <v>0</v>
      </c>
      <c r="I59" s="37">
        <f>SUM(I46+I50+I54+I58)</f>
        <v>0</v>
      </c>
      <c r="J59" s="37">
        <f>SUM(J46+J50+J54+J58)</f>
        <v>17599.3</v>
      </c>
      <c r="K59" s="37">
        <f t="shared" ref="K59:V59" si="39">SUM(K46+K50+K54+K58)</f>
        <v>334386.7</v>
      </c>
      <c r="L59" s="37">
        <f t="shared" si="39"/>
        <v>351986</v>
      </c>
      <c r="M59" s="37">
        <f t="shared" si="39"/>
        <v>17599.3</v>
      </c>
      <c r="N59" s="37">
        <f t="shared" si="39"/>
        <v>334386.7</v>
      </c>
      <c r="O59" s="37">
        <f t="shared" si="39"/>
        <v>0</v>
      </c>
      <c r="P59" s="37">
        <f t="shared" si="39"/>
        <v>0</v>
      </c>
      <c r="Q59" s="48">
        <f t="shared" si="39"/>
        <v>0</v>
      </c>
      <c r="R59" s="48"/>
      <c r="S59" s="48">
        <f>I59-Q59</f>
        <v>0</v>
      </c>
      <c r="T59" s="48">
        <f>H59-R59</f>
        <v>0</v>
      </c>
      <c r="U59" s="48">
        <f t="shared" si="39"/>
        <v>0</v>
      </c>
      <c r="V59" s="37">
        <f t="shared" si="39"/>
        <v>0</v>
      </c>
      <c r="W59" s="38"/>
    </row>
    <row r="60" spans="1:23" s="28" customFormat="1" ht="36" x14ac:dyDescent="0.2">
      <c r="A60" s="24"/>
      <c r="B60" s="24"/>
      <c r="C60" s="25"/>
      <c r="D60" s="26" t="s">
        <v>51</v>
      </c>
      <c r="E60" s="27">
        <f>E59+'2021'!E63</f>
        <v>39187.54</v>
      </c>
      <c r="F60" s="27"/>
      <c r="G60" s="27"/>
      <c r="H60" s="27">
        <f>H59+'2021'!H63</f>
        <v>38649.552000000003</v>
      </c>
      <c r="I60" s="27">
        <f>I59+'2021'!I63</f>
        <v>1121893.2</v>
      </c>
      <c r="J60" s="27">
        <f>J59+'2021'!J63</f>
        <v>60400.516000000003</v>
      </c>
      <c r="K60" s="27">
        <f>K59+'2021'!K63</f>
        <v>1707667.78</v>
      </c>
      <c r="L60" s="27">
        <f>L59+'2021'!L63</f>
        <v>1768068.2960000001</v>
      </c>
      <c r="M60" s="27">
        <f>M59+'2021'!M63</f>
        <v>21750.964</v>
      </c>
      <c r="N60" s="27">
        <f>N59+'2021'!N63</f>
        <v>585774.57999999996</v>
      </c>
      <c r="O60" s="27">
        <f>O59+'2021'!O63</f>
        <v>0</v>
      </c>
      <c r="P60" s="27">
        <f>P59+'2021'!P63</f>
        <v>0</v>
      </c>
      <c r="Q60" s="27">
        <f>Q59+'2021'!Q63</f>
        <v>0</v>
      </c>
      <c r="R60" s="27"/>
      <c r="S60" s="27">
        <f>I60-Q60</f>
        <v>1121893.2</v>
      </c>
      <c r="T60" s="27">
        <f>H60-R60</f>
        <v>38649.552000000003</v>
      </c>
      <c r="U60" s="27">
        <f>U59+'2021'!R63</f>
        <v>0</v>
      </c>
      <c r="V60" s="27">
        <f>V59+'2021'!S63</f>
        <v>0</v>
      </c>
      <c r="W60" s="27">
        <f>W59+'2021'!T63</f>
        <v>0</v>
      </c>
    </row>
    <row r="61" spans="1:23" ht="12.75" customHeight="1" x14ac:dyDescent="0.2">
      <c r="A61" s="203">
        <v>4</v>
      </c>
      <c r="B61" s="206" t="s">
        <v>27</v>
      </c>
      <c r="C61" s="210" t="s">
        <v>25</v>
      </c>
      <c r="D61" s="4" t="s">
        <v>8</v>
      </c>
      <c r="E61" s="43">
        <v>231</v>
      </c>
      <c r="F61" s="41">
        <v>5</v>
      </c>
      <c r="G61" s="41">
        <v>95</v>
      </c>
      <c r="H61" s="149">
        <v>1155</v>
      </c>
      <c r="I61" s="149">
        <v>21945</v>
      </c>
      <c r="J61" s="147">
        <f>(E61*F61)</f>
        <v>1155</v>
      </c>
      <c r="K61" s="147">
        <f>E61*G61</f>
        <v>21945</v>
      </c>
      <c r="L61" s="20">
        <f>SUM(J61,K61)</f>
        <v>23100</v>
      </c>
      <c r="M61" s="1">
        <f t="shared" ref="M61:N63" si="40">J61-H61</f>
        <v>0</v>
      </c>
      <c r="N61" s="1">
        <f t="shared" si="40"/>
        <v>0</v>
      </c>
      <c r="O61" s="2"/>
      <c r="P61" s="2"/>
      <c r="Q61" s="46"/>
      <c r="R61" s="46"/>
      <c r="S61" s="46"/>
      <c r="T61" s="46"/>
      <c r="U61" s="46"/>
      <c r="V61" s="1"/>
      <c r="W61" s="19" t="s">
        <v>68</v>
      </c>
    </row>
    <row r="62" spans="1:23" ht="12.75" customHeight="1" x14ac:dyDescent="0.2">
      <c r="A62" s="204"/>
      <c r="B62" s="207"/>
      <c r="C62" s="211"/>
      <c r="D62" s="4" t="s">
        <v>9</v>
      </c>
      <c r="E62" s="43">
        <v>207.56</v>
      </c>
      <c r="F62" s="41">
        <v>5</v>
      </c>
      <c r="G62" s="41">
        <v>95</v>
      </c>
      <c r="H62" s="149">
        <v>1037.8</v>
      </c>
      <c r="I62" s="149">
        <v>19718.2</v>
      </c>
      <c r="J62" s="2">
        <f>(E62*F62)</f>
        <v>1037.8</v>
      </c>
      <c r="K62" s="2">
        <f>E62*G62</f>
        <v>19718.2</v>
      </c>
      <c r="L62" s="20">
        <f>SUM(J62,K62)</f>
        <v>20756</v>
      </c>
      <c r="M62" s="1">
        <f t="shared" si="40"/>
        <v>0</v>
      </c>
      <c r="N62" s="1">
        <f t="shared" si="40"/>
        <v>0</v>
      </c>
      <c r="O62" s="2"/>
      <c r="P62" s="2"/>
      <c r="Q62" s="46"/>
      <c r="R62" s="46"/>
      <c r="S62" s="46"/>
      <c r="T62" s="46"/>
      <c r="U62" s="46"/>
      <c r="V62" s="1"/>
      <c r="W62" s="19"/>
    </row>
    <row r="63" spans="1:23" ht="12.75" customHeight="1" x14ac:dyDescent="0.2">
      <c r="A63" s="204"/>
      <c r="B63" s="207"/>
      <c r="C63" s="211"/>
      <c r="D63" s="4" t="s">
        <v>10</v>
      </c>
      <c r="E63" s="43">
        <v>210.56</v>
      </c>
      <c r="F63" s="41">
        <v>5</v>
      </c>
      <c r="G63" s="41">
        <v>95</v>
      </c>
      <c r="H63" s="149">
        <v>1052.8</v>
      </c>
      <c r="I63" s="149">
        <v>20003.2</v>
      </c>
      <c r="J63" s="2">
        <f>(E63*F63)</f>
        <v>1052.8</v>
      </c>
      <c r="K63" s="2">
        <f>E63*G63</f>
        <v>20003.2</v>
      </c>
      <c r="L63" s="20">
        <f>SUM(J63,K63)</f>
        <v>21056</v>
      </c>
      <c r="M63" s="1">
        <f t="shared" si="40"/>
        <v>0</v>
      </c>
      <c r="N63" s="1">
        <f t="shared" si="40"/>
        <v>0</v>
      </c>
      <c r="O63" s="2"/>
      <c r="P63" s="2"/>
      <c r="Q63" s="46"/>
      <c r="R63" s="46"/>
      <c r="S63" s="46"/>
      <c r="T63" s="46"/>
      <c r="U63" s="46"/>
      <c r="V63" s="1"/>
      <c r="W63" s="19"/>
    </row>
    <row r="64" spans="1:23" ht="12.75" customHeight="1" x14ac:dyDescent="0.2">
      <c r="A64" s="204"/>
      <c r="B64" s="207"/>
      <c r="C64" s="211"/>
      <c r="D64" s="23" t="s">
        <v>44</v>
      </c>
      <c r="E64" s="13">
        <f>SUM(E61:E63)</f>
        <v>649.12</v>
      </c>
      <c r="F64" s="13"/>
      <c r="G64" s="13"/>
      <c r="H64" s="13">
        <f t="shared" ref="H64:N64" si="41">SUM(H61:H63)</f>
        <v>3245.6000000000004</v>
      </c>
      <c r="I64" s="13">
        <f t="shared" si="41"/>
        <v>61666.399999999994</v>
      </c>
      <c r="J64" s="13">
        <f t="shared" si="41"/>
        <v>3245.6000000000004</v>
      </c>
      <c r="K64" s="13">
        <f t="shared" si="41"/>
        <v>61666.399999999994</v>
      </c>
      <c r="L64" s="13">
        <f t="shared" si="41"/>
        <v>64912</v>
      </c>
      <c r="M64" s="13">
        <f t="shared" si="41"/>
        <v>0</v>
      </c>
      <c r="N64" s="13">
        <f t="shared" si="41"/>
        <v>0</v>
      </c>
      <c r="O64" s="13"/>
      <c r="P64" s="13"/>
      <c r="Q64" s="13">
        <f>SUM(Q61:Q63)</f>
        <v>0</v>
      </c>
      <c r="R64" s="13"/>
      <c r="S64" s="13"/>
      <c r="T64" s="13"/>
      <c r="U64" s="13"/>
      <c r="V64" s="13"/>
      <c r="W64" s="14"/>
    </row>
    <row r="65" spans="1:23" ht="12.75" customHeight="1" x14ac:dyDescent="0.2">
      <c r="A65" s="204"/>
      <c r="B65" s="207"/>
      <c r="C65" s="211"/>
      <c r="D65" s="4" t="s">
        <v>11</v>
      </c>
      <c r="E65" s="40">
        <v>246.2</v>
      </c>
      <c r="F65" s="41">
        <v>5</v>
      </c>
      <c r="G65" s="41">
        <v>95</v>
      </c>
      <c r="H65" s="149">
        <v>1231</v>
      </c>
      <c r="I65" s="149">
        <v>23389</v>
      </c>
      <c r="J65" s="2">
        <f>(E65*F65)</f>
        <v>1231</v>
      </c>
      <c r="K65" s="2">
        <f>E65*G65</f>
        <v>23389</v>
      </c>
      <c r="L65" s="20">
        <f>SUM(J65,K65)</f>
        <v>24620</v>
      </c>
      <c r="M65" s="1">
        <f t="shared" ref="M65:N67" si="42">J65-H65</f>
        <v>0</v>
      </c>
      <c r="N65" s="1">
        <f t="shared" si="42"/>
        <v>0</v>
      </c>
      <c r="O65" s="2"/>
      <c r="P65" s="2"/>
      <c r="Q65" s="46"/>
      <c r="R65" s="46"/>
      <c r="S65" s="46"/>
      <c r="T65" s="46"/>
      <c r="U65" s="46"/>
      <c r="V65" s="1"/>
      <c r="W65" s="19"/>
    </row>
    <row r="66" spans="1:23" ht="12.75" customHeight="1" x14ac:dyDescent="0.2">
      <c r="A66" s="204"/>
      <c r="B66" s="207"/>
      <c r="C66" s="211"/>
      <c r="D66" s="4" t="s">
        <v>12</v>
      </c>
      <c r="E66" s="40">
        <v>270.77999999999997</v>
      </c>
      <c r="F66" s="41">
        <v>5</v>
      </c>
      <c r="G66" s="41">
        <v>95</v>
      </c>
      <c r="H66" s="148">
        <v>1353.8999999999999</v>
      </c>
      <c r="I66" s="148">
        <v>25724.1</v>
      </c>
      <c r="J66" s="2">
        <f>(E66*F66)</f>
        <v>1353.8999999999999</v>
      </c>
      <c r="K66" s="2">
        <f>E66*G66</f>
        <v>25724.1</v>
      </c>
      <c r="L66" s="20">
        <f>SUM(J66,K66)</f>
        <v>27078</v>
      </c>
      <c r="M66" s="1">
        <f t="shared" si="42"/>
        <v>0</v>
      </c>
      <c r="N66" s="1">
        <f t="shared" si="42"/>
        <v>0</v>
      </c>
      <c r="O66" s="2"/>
      <c r="P66" s="2"/>
      <c r="Q66" s="46"/>
      <c r="R66" s="46"/>
      <c r="S66" s="46"/>
      <c r="T66" s="46"/>
      <c r="U66" s="46"/>
      <c r="V66" s="1"/>
      <c r="W66" s="19"/>
    </row>
    <row r="67" spans="1:23" ht="12.75" customHeight="1" x14ac:dyDescent="0.2">
      <c r="A67" s="204"/>
      <c r="B67" s="207"/>
      <c r="C67" s="211"/>
      <c r="D67" s="4" t="s">
        <v>13</v>
      </c>
      <c r="E67" s="40">
        <v>258.72000000000003</v>
      </c>
      <c r="F67" s="41">
        <v>5</v>
      </c>
      <c r="G67" s="41">
        <v>95</v>
      </c>
      <c r="H67" s="148">
        <v>1293.6000000000001</v>
      </c>
      <c r="I67" s="148">
        <v>24578.400000000001</v>
      </c>
      <c r="J67" s="2">
        <f>(E67*F67)</f>
        <v>1293.6000000000001</v>
      </c>
      <c r="K67" s="2">
        <f>E67*G67</f>
        <v>24578.400000000001</v>
      </c>
      <c r="L67" s="20">
        <f>SUM(J67,K67)</f>
        <v>25872</v>
      </c>
      <c r="M67" s="1">
        <f t="shared" si="42"/>
        <v>0</v>
      </c>
      <c r="N67" s="1">
        <f t="shared" si="42"/>
        <v>0</v>
      </c>
      <c r="O67" s="2"/>
      <c r="P67" s="2"/>
      <c r="Q67" s="46"/>
      <c r="R67" s="46"/>
      <c r="S67" s="46"/>
      <c r="T67" s="46"/>
      <c r="U67" s="46"/>
      <c r="V67" s="1"/>
      <c r="W67" s="19"/>
    </row>
    <row r="68" spans="1:23" ht="12.75" customHeight="1" x14ac:dyDescent="0.2">
      <c r="A68" s="204"/>
      <c r="B68" s="207"/>
      <c r="C68" s="211"/>
      <c r="D68" s="23" t="s">
        <v>45</v>
      </c>
      <c r="E68" s="13">
        <f>SUM(E65,E66,E67)</f>
        <v>775.7</v>
      </c>
      <c r="F68" s="13"/>
      <c r="G68" s="13"/>
      <c r="H68" s="29">
        <f>SUM(H65:H67)</f>
        <v>3878.5</v>
      </c>
      <c r="I68" s="29">
        <f>SUM(I65:I67)</f>
        <v>73691.5</v>
      </c>
      <c r="J68" s="13">
        <f t="shared" ref="J68:V68" si="43">SUM(J65,J66,J67)</f>
        <v>3878.5</v>
      </c>
      <c r="K68" s="13">
        <f t="shared" si="43"/>
        <v>73691.5</v>
      </c>
      <c r="L68" s="13">
        <f t="shared" si="43"/>
        <v>77570</v>
      </c>
      <c r="M68" s="13">
        <f t="shared" si="43"/>
        <v>0</v>
      </c>
      <c r="N68" s="13">
        <f t="shared" si="43"/>
        <v>0</v>
      </c>
      <c r="O68" s="13">
        <f t="shared" si="43"/>
        <v>0</v>
      </c>
      <c r="P68" s="13">
        <f t="shared" si="43"/>
        <v>0</v>
      </c>
      <c r="Q68" s="47">
        <f t="shared" si="43"/>
        <v>0</v>
      </c>
      <c r="R68" s="47"/>
      <c r="S68" s="47"/>
      <c r="T68" s="47"/>
      <c r="U68" s="47">
        <f t="shared" si="43"/>
        <v>0</v>
      </c>
      <c r="V68" s="13">
        <f t="shared" si="43"/>
        <v>0</v>
      </c>
      <c r="W68" s="14"/>
    </row>
    <row r="69" spans="1:23" ht="12.75" customHeight="1" x14ac:dyDescent="0.2">
      <c r="A69" s="204"/>
      <c r="B69" s="208"/>
      <c r="C69" s="211"/>
      <c r="D69" s="4" t="s">
        <v>14</v>
      </c>
      <c r="E69" s="40">
        <v>160.18</v>
      </c>
      <c r="F69" s="41">
        <v>5</v>
      </c>
      <c r="G69" s="41">
        <v>95</v>
      </c>
      <c r="H69" s="148">
        <v>800.9</v>
      </c>
      <c r="I69" s="148">
        <v>15217.1</v>
      </c>
      <c r="J69" s="2">
        <f>(E69*F69)</f>
        <v>800.90000000000009</v>
      </c>
      <c r="K69" s="2">
        <f t="shared" ref="K69:K75" si="44">E69*G69</f>
        <v>15217.1</v>
      </c>
      <c r="L69" s="20">
        <f>SUM(J69,K69)</f>
        <v>16018</v>
      </c>
      <c r="M69" s="1">
        <f t="shared" ref="M69:N71" si="45">J69-H69</f>
        <v>0</v>
      </c>
      <c r="N69" s="1">
        <f t="shared" si="45"/>
        <v>0</v>
      </c>
      <c r="O69" s="2"/>
      <c r="P69" s="2"/>
      <c r="Q69" s="46"/>
      <c r="R69" s="46"/>
      <c r="S69" s="46"/>
      <c r="T69" s="46"/>
      <c r="U69" s="46"/>
      <c r="V69" s="1"/>
      <c r="W69" s="19"/>
    </row>
    <row r="70" spans="1:23" ht="12.75" customHeight="1" x14ac:dyDescent="0.2">
      <c r="A70" s="204"/>
      <c r="B70" s="208"/>
      <c r="C70" s="211"/>
      <c r="D70" s="4" t="s">
        <v>15</v>
      </c>
      <c r="E70" s="40">
        <v>284.94</v>
      </c>
      <c r="F70" s="41">
        <v>5</v>
      </c>
      <c r="G70" s="41">
        <v>95</v>
      </c>
      <c r="H70" s="149">
        <v>1424.7</v>
      </c>
      <c r="I70" s="149">
        <v>27069.3</v>
      </c>
      <c r="J70" s="2">
        <f>(E70*F70)</f>
        <v>1424.7</v>
      </c>
      <c r="K70" s="2">
        <f t="shared" si="44"/>
        <v>27069.3</v>
      </c>
      <c r="L70" s="20">
        <f>SUM(J70,K70)</f>
        <v>28494</v>
      </c>
      <c r="M70" s="1">
        <f t="shared" si="45"/>
        <v>0</v>
      </c>
      <c r="N70" s="1">
        <f t="shared" si="45"/>
        <v>0</v>
      </c>
      <c r="O70" s="2"/>
      <c r="P70" s="2"/>
      <c r="Q70" s="46"/>
      <c r="R70" s="46"/>
      <c r="S70" s="46"/>
      <c r="T70" s="46"/>
      <c r="U70" s="46"/>
      <c r="V70" s="1"/>
      <c r="W70" s="19"/>
    </row>
    <row r="71" spans="1:23" ht="12.75" customHeight="1" x14ac:dyDescent="0.2">
      <c r="A71" s="204"/>
      <c r="B71" s="208"/>
      <c r="C71" s="211"/>
      <c r="D71" s="4" t="s">
        <v>16</v>
      </c>
      <c r="E71" s="43">
        <v>280.56</v>
      </c>
      <c r="F71" s="41">
        <v>5</v>
      </c>
      <c r="G71" s="41">
        <v>95</v>
      </c>
      <c r="H71" s="149">
        <v>1402.8</v>
      </c>
      <c r="I71" s="149">
        <v>26653.200000000001</v>
      </c>
      <c r="J71" s="2">
        <f>(E71*F71)</f>
        <v>1402.8</v>
      </c>
      <c r="K71" s="2">
        <f t="shared" si="44"/>
        <v>26653.200000000001</v>
      </c>
      <c r="L71" s="20">
        <f>SUM(J71,K71)</f>
        <v>28056</v>
      </c>
      <c r="M71" s="1">
        <f t="shared" si="45"/>
        <v>0</v>
      </c>
      <c r="N71" s="1">
        <f t="shared" si="45"/>
        <v>0</v>
      </c>
      <c r="O71" s="2"/>
      <c r="P71" s="2"/>
      <c r="Q71" s="46"/>
      <c r="R71" s="46"/>
      <c r="S71" s="46"/>
      <c r="T71" s="46"/>
      <c r="U71" s="46"/>
      <c r="V71" s="1"/>
      <c r="W71" s="19"/>
    </row>
    <row r="72" spans="1:23" ht="12.75" customHeight="1" x14ac:dyDescent="0.2">
      <c r="A72" s="204"/>
      <c r="B72" s="208"/>
      <c r="C72" s="211"/>
      <c r="D72" s="23" t="s">
        <v>46</v>
      </c>
      <c r="E72" s="13">
        <f>SUM(E69,E70,E71)</f>
        <v>725.68000000000006</v>
      </c>
      <c r="F72" s="13"/>
      <c r="G72" s="13"/>
      <c r="H72" s="29">
        <f>SUM(H69:H71)</f>
        <v>3628.3999999999996</v>
      </c>
      <c r="I72" s="29">
        <f>SUM(I69:I71)</f>
        <v>68939.600000000006</v>
      </c>
      <c r="J72" s="13">
        <f t="shared" ref="J72:V72" si="46">SUM(J69,J70,J71)</f>
        <v>3628.4000000000005</v>
      </c>
      <c r="K72" s="13">
        <f t="shared" si="46"/>
        <v>68939.600000000006</v>
      </c>
      <c r="L72" s="13">
        <f t="shared" si="46"/>
        <v>72568</v>
      </c>
      <c r="M72" s="13">
        <f t="shared" si="46"/>
        <v>0</v>
      </c>
      <c r="N72" s="13">
        <f t="shared" si="46"/>
        <v>0</v>
      </c>
      <c r="O72" s="13">
        <f t="shared" si="46"/>
        <v>0</v>
      </c>
      <c r="P72" s="13">
        <f t="shared" si="46"/>
        <v>0</v>
      </c>
      <c r="Q72" s="47">
        <f t="shared" si="46"/>
        <v>0</v>
      </c>
      <c r="R72" s="47"/>
      <c r="S72" s="47"/>
      <c r="T72" s="47"/>
      <c r="U72" s="47">
        <f t="shared" si="46"/>
        <v>0</v>
      </c>
      <c r="V72" s="13">
        <f t="shared" si="46"/>
        <v>0</v>
      </c>
      <c r="W72" s="14"/>
    </row>
    <row r="73" spans="1:23" ht="12.75" customHeight="1" x14ac:dyDescent="0.2">
      <c r="A73" s="204"/>
      <c r="B73" s="208"/>
      <c r="C73" s="211"/>
      <c r="D73" s="4" t="s">
        <v>17</v>
      </c>
      <c r="E73" s="40">
        <v>257.77999999999997</v>
      </c>
      <c r="F73" s="41">
        <v>5</v>
      </c>
      <c r="G73" s="41">
        <v>95</v>
      </c>
      <c r="H73" s="149">
        <v>1288.8999999999999</v>
      </c>
      <c r="I73" s="149">
        <v>24489.1</v>
      </c>
      <c r="J73" s="2">
        <f>(E73*F73)</f>
        <v>1288.8999999999999</v>
      </c>
      <c r="K73" s="2">
        <f t="shared" si="44"/>
        <v>24489.1</v>
      </c>
      <c r="L73" s="20">
        <f>SUM(J73,K73)</f>
        <v>25778</v>
      </c>
      <c r="M73" s="1">
        <f t="shared" ref="M73:N75" si="47">J73-H73</f>
        <v>0</v>
      </c>
      <c r="N73" s="1">
        <f t="shared" si="47"/>
        <v>0</v>
      </c>
      <c r="O73" s="2"/>
      <c r="P73" s="2"/>
      <c r="Q73" s="46"/>
      <c r="R73" s="46"/>
      <c r="S73" s="46"/>
      <c r="T73" s="46"/>
      <c r="U73" s="46"/>
      <c r="V73" s="1"/>
      <c r="W73" s="19"/>
    </row>
    <row r="74" spans="1:23" ht="12.75" customHeight="1" x14ac:dyDescent="0.2">
      <c r="A74" s="204"/>
      <c r="B74" s="208"/>
      <c r="C74" s="211"/>
      <c r="D74" s="4" t="s">
        <v>18</v>
      </c>
      <c r="E74" s="40">
        <v>269.02</v>
      </c>
      <c r="F74" s="41">
        <v>5</v>
      </c>
      <c r="G74" s="41">
        <v>95</v>
      </c>
      <c r="H74" s="149">
        <v>1345.1</v>
      </c>
      <c r="I74" s="149">
        <v>25556.899999999998</v>
      </c>
      <c r="J74" s="2">
        <f>(E74*F74)</f>
        <v>1345.1</v>
      </c>
      <c r="K74" s="2">
        <f t="shared" si="44"/>
        <v>25556.899999999998</v>
      </c>
      <c r="L74" s="20">
        <f>SUM(J74,K74)</f>
        <v>26901.999999999996</v>
      </c>
      <c r="M74" s="1">
        <f t="shared" si="47"/>
        <v>0</v>
      </c>
      <c r="N74" s="1">
        <f t="shared" si="47"/>
        <v>0</v>
      </c>
      <c r="O74" s="2"/>
      <c r="P74" s="2"/>
      <c r="Q74" s="46"/>
      <c r="R74" s="46"/>
      <c r="S74" s="46"/>
      <c r="T74" s="46"/>
      <c r="U74" s="46"/>
      <c r="V74" s="1"/>
      <c r="W74" s="19"/>
    </row>
    <row r="75" spans="1:23" ht="13.5" customHeight="1" x14ac:dyDescent="0.2">
      <c r="A75" s="205"/>
      <c r="B75" s="209"/>
      <c r="C75" s="212"/>
      <c r="D75" s="4" t="s">
        <v>19</v>
      </c>
      <c r="E75" s="43">
        <v>248.06</v>
      </c>
      <c r="F75" s="41">
        <v>5</v>
      </c>
      <c r="G75" s="41">
        <v>95</v>
      </c>
      <c r="H75" s="149">
        <v>1240.3</v>
      </c>
      <c r="I75" s="149">
        <v>23565.7</v>
      </c>
      <c r="J75" s="2">
        <f>(E75*F75)</f>
        <v>1240.3</v>
      </c>
      <c r="K75" s="2">
        <f t="shared" si="44"/>
        <v>23565.7</v>
      </c>
      <c r="L75" s="20">
        <f>SUM(J75,K75)</f>
        <v>24806</v>
      </c>
      <c r="M75" s="1">
        <f t="shared" si="47"/>
        <v>0</v>
      </c>
      <c r="N75" s="1">
        <f t="shared" si="47"/>
        <v>0</v>
      </c>
      <c r="O75" s="2"/>
      <c r="P75" s="2"/>
      <c r="Q75" s="46"/>
      <c r="R75" s="46"/>
      <c r="S75" s="46"/>
      <c r="T75" s="46"/>
      <c r="U75" s="46"/>
      <c r="V75" s="1"/>
      <c r="W75" s="19"/>
    </row>
    <row r="76" spans="1:23" ht="24" x14ac:dyDescent="0.2">
      <c r="A76" s="17"/>
      <c r="B76" s="17"/>
      <c r="C76" s="17"/>
      <c r="D76" s="23" t="s">
        <v>47</v>
      </c>
      <c r="E76" s="13">
        <f>SUM(E73,E74,E75)</f>
        <v>774.8599999999999</v>
      </c>
      <c r="F76" s="13"/>
      <c r="G76" s="13"/>
      <c r="H76" s="29">
        <f>SUM(H73:H75)</f>
        <v>3874.3</v>
      </c>
      <c r="I76" s="29">
        <f>SUM(I73:I75)</f>
        <v>73611.7</v>
      </c>
      <c r="J76" s="13">
        <f t="shared" ref="J76:V76" si="48">SUM(J73,J74,J75)</f>
        <v>3874.3</v>
      </c>
      <c r="K76" s="13">
        <f t="shared" si="48"/>
        <v>73611.7</v>
      </c>
      <c r="L76" s="13">
        <f t="shared" si="48"/>
        <v>77486</v>
      </c>
      <c r="M76" s="13">
        <f t="shared" si="48"/>
        <v>0</v>
      </c>
      <c r="N76" s="13">
        <f t="shared" si="48"/>
        <v>0</v>
      </c>
      <c r="O76" s="13">
        <f t="shared" si="48"/>
        <v>0</v>
      </c>
      <c r="P76" s="13">
        <f t="shared" si="48"/>
        <v>0</v>
      </c>
      <c r="Q76" s="47">
        <f t="shared" si="48"/>
        <v>0</v>
      </c>
      <c r="R76" s="47"/>
      <c r="S76" s="47"/>
      <c r="T76" s="47"/>
      <c r="U76" s="47">
        <f t="shared" si="48"/>
        <v>0</v>
      </c>
      <c r="V76" s="13">
        <f t="shared" si="48"/>
        <v>0</v>
      </c>
      <c r="W76" s="14"/>
    </row>
    <row r="77" spans="1:23" s="28" customFormat="1" ht="24" x14ac:dyDescent="0.2">
      <c r="A77" s="34"/>
      <c r="B77" s="34"/>
      <c r="C77" s="35"/>
      <c r="D77" s="36" t="s">
        <v>50</v>
      </c>
      <c r="E77" s="37">
        <f>SUM(E64+E68+E72+E76)</f>
        <v>2925.3599999999997</v>
      </c>
      <c r="F77" s="37"/>
      <c r="G77" s="37"/>
      <c r="H77" s="39">
        <f>H64+H68+H72+H76</f>
        <v>14626.8</v>
      </c>
      <c r="I77" s="39">
        <f>I64+I68+I72+I76</f>
        <v>277909.2</v>
      </c>
      <c r="J77" s="37">
        <f t="shared" ref="J77:V77" si="49">SUM(J64+J68+J72+J76)</f>
        <v>14626.8</v>
      </c>
      <c r="K77" s="37">
        <f t="shared" si="49"/>
        <v>277909.2</v>
      </c>
      <c r="L77" s="37">
        <f t="shared" si="49"/>
        <v>292536</v>
      </c>
      <c r="M77" s="37">
        <f t="shared" si="49"/>
        <v>0</v>
      </c>
      <c r="N77" s="37">
        <f t="shared" si="49"/>
        <v>0</v>
      </c>
      <c r="O77" s="37">
        <f t="shared" si="49"/>
        <v>0</v>
      </c>
      <c r="P77" s="37">
        <f t="shared" si="49"/>
        <v>0</v>
      </c>
      <c r="Q77" s="48">
        <f t="shared" si="49"/>
        <v>0</v>
      </c>
      <c r="R77" s="48"/>
      <c r="S77" s="48">
        <f>I77-Q77</f>
        <v>277909.2</v>
      </c>
      <c r="T77" s="48">
        <f>H77-R77</f>
        <v>14626.8</v>
      </c>
      <c r="U77" s="48">
        <f t="shared" si="49"/>
        <v>0</v>
      </c>
      <c r="V77" s="37">
        <f t="shared" si="49"/>
        <v>0</v>
      </c>
      <c r="W77" s="38"/>
    </row>
    <row r="78" spans="1:23" s="28" customFormat="1" ht="36" x14ac:dyDescent="0.2">
      <c r="A78" s="24"/>
      <c r="B78" s="24"/>
      <c r="C78" s="25"/>
      <c r="D78" s="26" t="s">
        <v>51</v>
      </c>
      <c r="E78" s="27">
        <f>E77+'2021'!E82</f>
        <v>44087.590000000011</v>
      </c>
      <c r="F78" s="27"/>
      <c r="G78" s="27"/>
      <c r="H78" s="27">
        <f>H77+'2021'!H82</f>
        <v>60854.720000000001</v>
      </c>
      <c r="I78" s="27">
        <f>I77+'2021'!I82</f>
        <v>1518514.1500000001</v>
      </c>
      <c r="J78" s="27">
        <f>J77+'2021'!J82</f>
        <v>64021.475999999995</v>
      </c>
      <c r="K78" s="27">
        <f>K77+'2021'!K82</f>
        <v>1705023.25</v>
      </c>
      <c r="L78" s="27">
        <f>L77+'2021'!L82</f>
        <v>1769044.7259999998</v>
      </c>
      <c r="M78" s="27">
        <f>M77+'2021'!M82</f>
        <v>3166.7559999999999</v>
      </c>
      <c r="N78" s="27">
        <f>N77+'2021'!N82</f>
        <v>186509.09999999998</v>
      </c>
      <c r="O78" s="27">
        <f>O77+'2021'!O82</f>
        <v>0</v>
      </c>
      <c r="P78" s="27">
        <f>P77+'2021'!P82</f>
        <v>0</v>
      </c>
      <c r="Q78" s="27">
        <f>Q77+'2021'!Q82</f>
        <v>248059.2</v>
      </c>
      <c r="R78" s="27"/>
      <c r="S78" s="27">
        <f>I78-Q78</f>
        <v>1270454.9500000002</v>
      </c>
      <c r="T78" s="27">
        <f>H78-R78</f>
        <v>60854.720000000001</v>
      </c>
      <c r="U78" s="27">
        <f>U77+'2021'!R82</f>
        <v>0</v>
      </c>
      <c r="V78" s="27">
        <f>V77+'2021'!S82</f>
        <v>0</v>
      </c>
      <c r="W78" s="27">
        <f>W77+'2021'!T82</f>
        <v>0</v>
      </c>
    </row>
    <row r="79" spans="1:23" ht="12.75" customHeight="1" x14ac:dyDescent="0.2">
      <c r="A79" s="203">
        <v>5</v>
      </c>
      <c r="B79" s="206" t="s">
        <v>27</v>
      </c>
      <c r="C79" s="210" t="s">
        <v>21</v>
      </c>
      <c r="D79" s="4" t="s">
        <v>8</v>
      </c>
      <c r="E79" s="43"/>
      <c r="F79" s="41">
        <v>5</v>
      </c>
      <c r="G79" s="41">
        <v>95</v>
      </c>
      <c r="H79" s="42"/>
      <c r="I79" s="42"/>
      <c r="J79" s="2">
        <f>(E79*F79)</f>
        <v>0</v>
      </c>
      <c r="K79" s="2">
        <f>E79*G79</f>
        <v>0</v>
      </c>
      <c r="L79" s="20">
        <f>SUM(J79,K79)</f>
        <v>0</v>
      </c>
      <c r="M79" s="1">
        <f t="shared" ref="M79:N81" si="50">SUM(J79-O79)</f>
        <v>0</v>
      </c>
      <c r="N79" s="1">
        <f t="shared" si="50"/>
        <v>0</v>
      </c>
      <c r="O79" s="2"/>
      <c r="P79" s="2"/>
      <c r="Q79" s="46"/>
      <c r="R79" s="46"/>
      <c r="S79" s="46"/>
      <c r="T79" s="46"/>
      <c r="U79" s="46"/>
      <c r="V79" s="1"/>
      <c r="W79" s="19"/>
    </row>
    <row r="80" spans="1:23" ht="12.75" customHeight="1" x14ac:dyDescent="0.2">
      <c r="A80" s="204"/>
      <c r="B80" s="207"/>
      <c r="C80" s="211"/>
      <c r="D80" s="4" t="s">
        <v>9</v>
      </c>
      <c r="E80" s="43"/>
      <c r="F80" s="41">
        <v>5</v>
      </c>
      <c r="G80" s="41">
        <v>95</v>
      </c>
      <c r="H80" s="42"/>
      <c r="I80" s="42"/>
      <c r="J80" s="2">
        <f>(E80*F80)</f>
        <v>0</v>
      </c>
      <c r="K80" s="2">
        <f>E80*G80</f>
        <v>0</v>
      </c>
      <c r="L80" s="20">
        <f>SUM(J80,K80)</f>
        <v>0</v>
      </c>
      <c r="M80" s="1">
        <f t="shared" si="50"/>
        <v>0</v>
      </c>
      <c r="N80" s="1">
        <f t="shared" si="50"/>
        <v>0</v>
      </c>
      <c r="O80" s="2"/>
      <c r="P80" s="2"/>
      <c r="Q80" s="46"/>
      <c r="R80" s="46"/>
      <c r="S80" s="46"/>
      <c r="T80" s="46"/>
      <c r="U80" s="46"/>
      <c r="V80" s="1"/>
      <c r="W80" s="19"/>
    </row>
    <row r="81" spans="1:23" ht="12.75" customHeight="1" x14ac:dyDescent="0.2">
      <c r="A81" s="204"/>
      <c r="B81" s="207"/>
      <c r="C81" s="211"/>
      <c r="D81" s="4" t="s">
        <v>10</v>
      </c>
      <c r="E81" s="43"/>
      <c r="F81" s="41">
        <v>5</v>
      </c>
      <c r="G81" s="41">
        <v>95</v>
      </c>
      <c r="H81" s="42"/>
      <c r="I81" s="42"/>
      <c r="J81" s="2">
        <f>(E81*F81)</f>
        <v>0</v>
      </c>
      <c r="K81" s="2">
        <f>E81*G81</f>
        <v>0</v>
      </c>
      <c r="L81" s="20">
        <f>SUM(J81,K81)</f>
        <v>0</v>
      </c>
      <c r="M81" s="1">
        <f t="shared" si="50"/>
        <v>0</v>
      </c>
      <c r="N81" s="1">
        <f t="shared" si="50"/>
        <v>0</v>
      </c>
      <c r="O81" s="2"/>
      <c r="P81" s="2"/>
      <c r="Q81" s="46"/>
      <c r="R81" s="46"/>
      <c r="S81" s="46"/>
      <c r="T81" s="46"/>
      <c r="U81" s="46"/>
      <c r="V81" s="1"/>
      <c r="W81" s="19"/>
    </row>
    <row r="82" spans="1:23" ht="12.75" customHeight="1" x14ac:dyDescent="0.2">
      <c r="A82" s="204"/>
      <c r="B82" s="207"/>
      <c r="C82" s="211"/>
      <c r="D82" s="23" t="s">
        <v>44</v>
      </c>
      <c r="E82" s="13">
        <f>SUM(E79,E80,E81)</f>
        <v>0</v>
      </c>
      <c r="F82" s="13"/>
      <c r="G82" s="13"/>
      <c r="H82" s="29">
        <f>SUM(H79:H81)</f>
        <v>0</v>
      </c>
      <c r="I82" s="29">
        <f>SUM(I79:I81)</f>
        <v>0</v>
      </c>
      <c r="J82" s="13">
        <f t="shared" ref="J82:V82" si="51">SUM(J79,J80,J81)</f>
        <v>0</v>
      </c>
      <c r="K82" s="13">
        <f t="shared" si="51"/>
        <v>0</v>
      </c>
      <c r="L82" s="13">
        <f t="shared" si="51"/>
        <v>0</v>
      </c>
      <c r="M82" s="13">
        <f t="shared" si="51"/>
        <v>0</v>
      </c>
      <c r="N82" s="13">
        <f t="shared" si="51"/>
        <v>0</v>
      </c>
      <c r="O82" s="13">
        <f t="shared" si="51"/>
        <v>0</v>
      </c>
      <c r="P82" s="13">
        <f t="shared" si="51"/>
        <v>0</v>
      </c>
      <c r="Q82" s="47">
        <f t="shared" si="51"/>
        <v>0</v>
      </c>
      <c r="R82" s="47"/>
      <c r="S82" s="47"/>
      <c r="T82" s="47"/>
      <c r="U82" s="47">
        <f t="shared" si="51"/>
        <v>0</v>
      </c>
      <c r="V82" s="13">
        <f t="shared" si="51"/>
        <v>0</v>
      </c>
      <c r="W82" s="14"/>
    </row>
    <row r="83" spans="1:23" ht="12.75" customHeight="1" x14ac:dyDescent="0.2">
      <c r="A83" s="204"/>
      <c r="B83" s="207"/>
      <c r="C83" s="211"/>
      <c r="D83" s="4" t="s">
        <v>11</v>
      </c>
      <c r="E83" s="43"/>
      <c r="F83" s="41">
        <v>5</v>
      </c>
      <c r="G83" s="41">
        <v>95</v>
      </c>
      <c r="H83" s="42"/>
      <c r="I83" s="42"/>
      <c r="J83" s="2">
        <f>(E83*F83)</f>
        <v>0</v>
      </c>
      <c r="K83" s="2">
        <f>E83*G83</f>
        <v>0</v>
      </c>
      <c r="L83" s="20">
        <f>SUM(J83,K83)</f>
        <v>0</v>
      </c>
      <c r="M83" s="1">
        <f t="shared" ref="M83:N85" si="52">SUM(J83-O83)</f>
        <v>0</v>
      </c>
      <c r="N83" s="1">
        <f t="shared" si="52"/>
        <v>0</v>
      </c>
      <c r="O83" s="2"/>
      <c r="P83" s="2"/>
      <c r="Q83" s="46"/>
      <c r="R83" s="46"/>
      <c r="S83" s="46"/>
      <c r="T83" s="46"/>
      <c r="U83" s="46"/>
      <c r="V83" s="1"/>
      <c r="W83" s="19"/>
    </row>
    <row r="84" spans="1:23" ht="12.75" customHeight="1" x14ac:dyDescent="0.2">
      <c r="A84" s="204"/>
      <c r="B84" s="207"/>
      <c r="C84" s="211"/>
      <c r="D84" s="4" t="s">
        <v>12</v>
      </c>
      <c r="E84" s="43"/>
      <c r="F84" s="41">
        <v>5</v>
      </c>
      <c r="G84" s="41">
        <v>95</v>
      </c>
      <c r="H84" s="42"/>
      <c r="I84" s="42"/>
      <c r="J84" s="2">
        <f>(E84*F84)</f>
        <v>0</v>
      </c>
      <c r="K84" s="2">
        <f>E84*G84</f>
        <v>0</v>
      </c>
      <c r="L84" s="20">
        <f>SUM(J84,K84)</f>
        <v>0</v>
      </c>
      <c r="M84" s="1">
        <f t="shared" si="52"/>
        <v>0</v>
      </c>
      <c r="N84" s="1">
        <f t="shared" si="52"/>
        <v>0</v>
      </c>
      <c r="O84" s="2"/>
      <c r="P84" s="2"/>
      <c r="Q84" s="46"/>
      <c r="R84" s="46"/>
      <c r="S84" s="46"/>
      <c r="T84" s="46"/>
      <c r="U84" s="46"/>
      <c r="V84" s="1"/>
      <c r="W84" s="19"/>
    </row>
    <row r="85" spans="1:23" ht="12.75" customHeight="1" x14ac:dyDescent="0.2">
      <c r="A85" s="204"/>
      <c r="B85" s="207"/>
      <c r="C85" s="211"/>
      <c r="D85" s="4" t="s">
        <v>13</v>
      </c>
      <c r="E85" s="43"/>
      <c r="F85" s="41">
        <v>5</v>
      </c>
      <c r="G85" s="41">
        <v>95</v>
      </c>
      <c r="H85" s="42"/>
      <c r="I85" s="42"/>
      <c r="J85" s="2">
        <f>(E85*F85)</f>
        <v>0</v>
      </c>
      <c r="K85" s="2">
        <f>E85*G85</f>
        <v>0</v>
      </c>
      <c r="L85" s="20">
        <f>SUM(J85,K85)</f>
        <v>0</v>
      </c>
      <c r="M85" s="1">
        <f t="shared" si="52"/>
        <v>0</v>
      </c>
      <c r="N85" s="1">
        <f t="shared" si="52"/>
        <v>0</v>
      </c>
      <c r="O85" s="2"/>
      <c r="P85" s="2"/>
      <c r="Q85" s="46"/>
      <c r="R85" s="46"/>
      <c r="S85" s="46"/>
      <c r="T85" s="46"/>
      <c r="U85" s="46"/>
      <c r="V85" s="1"/>
      <c r="W85" s="19"/>
    </row>
    <row r="86" spans="1:23" ht="12.75" customHeight="1" x14ac:dyDescent="0.2">
      <c r="A86" s="204"/>
      <c r="B86" s="207"/>
      <c r="C86" s="211"/>
      <c r="D86" s="23" t="s">
        <v>45</v>
      </c>
      <c r="E86" s="13">
        <f>SUM(E83,E84,E85)</f>
        <v>0</v>
      </c>
      <c r="F86" s="13"/>
      <c r="G86" s="13"/>
      <c r="H86" s="29">
        <f>SUM(H83:H85)</f>
        <v>0</v>
      </c>
      <c r="I86" s="29">
        <f>SUM(I83:I85)</f>
        <v>0</v>
      </c>
      <c r="J86" s="13">
        <f t="shared" ref="J86:V86" si="53">SUM(J83,J84,J85)</f>
        <v>0</v>
      </c>
      <c r="K86" s="13">
        <f t="shared" si="53"/>
        <v>0</v>
      </c>
      <c r="L86" s="13">
        <f t="shared" si="53"/>
        <v>0</v>
      </c>
      <c r="M86" s="13">
        <f t="shared" si="53"/>
        <v>0</v>
      </c>
      <c r="N86" s="13">
        <f t="shared" si="53"/>
        <v>0</v>
      </c>
      <c r="O86" s="13">
        <f t="shared" si="53"/>
        <v>0</v>
      </c>
      <c r="P86" s="13">
        <f t="shared" si="53"/>
        <v>0</v>
      </c>
      <c r="Q86" s="47">
        <f t="shared" si="53"/>
        <v>0</v>
      </c>
      <c r="R86" s="47"/>
      <c r="S86" s="47"/>
      <c r="T86" s="47"/>
      <c r="U86" s="47">
        <f t="shared" si="53"/>
        <v>0</v>
      </c>
      <c r="V86" s="13">
        <f t="shared" si="53"/>
        <v>0</v>
      </c>
      <c r="W86" s="14"/>
    </row>
    <row r="87" spans="1:23" ht="12.75" customHeight="1" x14ac:dyDescent="0.2">
      <c r="A87" s="204"/>
      <c r="B87" s="208"/>
      <c r="C87" s="211"/>
      <c r="D87" s="4" t="s">
        <v>14</v>
      </c>
      <c r="E87" s="43"/>
      <c r="F87" s="41">
        <v>5</v>
      </c>
      <c r="G87" s="41">
        <v>95</v>
      </c>
      <c r="H87" s="42"/>
      <c r="I87" s="42"/>
      <c r="J87" s="2">
        <f>(E87*F87)</f>
        <v>0</v>
      </c>
      <c r="K87" s="2">
        <f>E87*G87</f>
        <v>0</v>
      </c>
      <c r="L87" s="20">
        <f>SUM(J87,K87)</f>
        <v>0</v>
      </c>
      <c r="M87" s="1">
        <f t="shared" ref="M87:N89" si="54">SUM(J87-O87)</f>
        <v>0</v>
      </c>
      <c r="N87" s="1">
        <f t="shared" si="54"/>
        <v>0</v>
      </c>
      <c r="O87" s="2"/>
      <c r="P87" s="2"/>
      <c r="Q87" s="46"/>
      <c r="R87" s="46"/>
      <c r="S87" s="46"/>
      <c r="T87" s="46"/>
      <c r="U87" s="46"/>
      <c r="V87" s="1"/>
      <c r="W87" s="19"/>
    </row>
    <row r="88" spans="1:23" ht="12.75" customHeight="1" x14ac:dyDescent="0.2">
      <c r="A88" s="204"/>
      <c r="B88" s="208"/>
      <c r="C88" s="211"/>
      <c r="D88" s="4" t="s">
        <v>15</v>
      </c>
      <c r="E88" s="43"/>
      <c r="F88" s="41">
        <v>5</v>
      </c>
      <c r="G88" s="41">
        <v>95</v>
      </c>
      <c r="H88" s="42"/>
      <c r="I88" s="42"/>
      <c r="J88" s="2">
        <f>(E88*F88)</f>
        <v>0</v>
      </c>
      <c r="K88" s="2">
        <f>E88*G88</f>
        <v>0</v>
      </c>
      <c r="L88" s="20">
        <f>SUM(J88,K88)</f>
        <v>0</v>
      </c>
      <c r="M88" s="1">
        <f t="shared" si="54"/>
        <v>0</v>
      </c>
      <c r="N88" s="1">
        <f t="shared" si="54"/>
        <v>0</v>
      </c>
      <c r="O88" s="2"/>
      <c r="P88" s="2"/>
      <c r="Q88" s="46"/>
      <c r="R88" s="46"/>
      <c r="S88" s="46"/>
      <c r="T88" s="46"/>
      <c r="U88" s="46"/>
      <c r="V88" s="1"/>
      <c r="W88" s="19"/>
    </row>
    <row r="89" spans="1:23" ht="12.75" customHeight="1" x14ac:dyDescent="0.2">
      <c r="A89" s="204"/>
      <c r="B89" s="208"/>
      <c r="C89" s="211"/>
      <c r="D89" s="4" t="s">
        <v>16</v>
      </c>
      <c r="E89" s="43"/>
      <c r="F89" s="41">
        <v>5</v>
      </c>
      <c r="G89" s="41">
        <v>95</v>
      </c>
      <c r="H89" s="42"/>
      <c r="I89" s="42"/>
      <c r="J89" s="2">
        <f>(E89*F89)</f>
        <v>0</v>
      </c>
      <c r="K89" s="2">
        <f>E89*G89</f>
        <v>0</v>
      </c>
      <c r="L89" s="20">
        <f>SUM(J89,K89)</f>
        <v>0</v>
      </c>
      <c r="M89" s="1">
        <f t="shared" si="54"/>
        <v>0</v>
      </c>
      <c r="N89" s="1">
        <f t="shared" si="54"/>
        <v>0</v>
      </c>
      <c r="O89" s="2"/>
      <c r="P89" s="2"/>
      <c r="Q89" s="46"/>
      <c r="R89" s="46"/>
      <c r="S89" s="46"/>
      <c r="T89" s="46"/>
      <c r="U89" s="46"/>
      <c r="V89" s="1"/>
      <c r="W89" s="19"/>
    </row>
    <row r="90" spans="1:23" ht="12.75" customHeight="1" x14ac:dyDescent="0.2">
      <c r="A90" s="204"/>
      <c r="B90" s="208"/>
      <c r="C90" s="211"/>
      <c r="D90" s="23" t="s">
        <v>46</v>
      </c>
      <c r="E90" s="13">
        <f>SUM(E87,E88,E89)</f>
        <v>0</v>
      </c>
      <c r="F90" s="13"/>
      <c r="G90" s="13"/>
      <c r="H90" s="29">
        <f>SUM(H87:H89)</f>
        <v>0</v>
      </c>
      <c r="I90" s="29">
        <f>SUM(I87:I89)</f>
        <v>0</v>
      </c>
      <c r="J90" s="13">
        <f t="shared" ref="J90:V90" si="55">SUM(J87,J88,J89)</f>
        <v>0</v>
      </c>
      <c r="K90" s="13">
        <f t="shared" si="55"/>
        <v>0</v>
      </c>
      <c r="L90" s="13">
        <f t="shared" si="55"/>
        <v>0</v>
      </c>
      <c r="M90" s="13">
        <f t="shared" si="55"/>
        <v>0</v>
      </c>
      <c r="N90" s="13">
        <f t="shared" si="55"/>
        <v>0</v>
      </c>
      <c r="O90" s="13">
        <f t="shared" si="55"/>
        <v>0</v>
      </c>
      <c r="P90" s="13">
        <f t="shared" si="55"/>
        <v>0</v>
      </c>
      <c r="Q90" s="47">
        <f t="shared" si="55"/>
        <v>0</v>
      </c>
      <c r="R90" s="47"/>
      <c r="S90" s="47"/>
      <c r="T90" s="47"/>
      <c r="U90" s="47">
        <f t="shared" si="55"/>
        <v>0</v>
      </c>
      <c r="V90" s="13">
        <f t="shared" si="55"/>
        <v>0</v>
      </c>
      <c r="W90" s="14"/>
    </row>
    <row r="91" spans="1:23" ht="12.75" customHeight="1" x14ac:dyDescent="0.2">
      <c r="A91" s="204"/>
      <c r="B91" s="208"/>
      <c r="C91" s="211"/>
      <c r="D91" s="4" t="s">
        <v>17</v>
      </c>
      <c r="E91" s="43"/>
      <c r="F91" s="41">
        <v>5</v>
      </c>
      <c r="G91" s="41">
        <v>95</v>
      </c>
      <c r="H91" s="42"/>
      <c r="I91" s="42"/>
      <c r="J91" s="2">
        <f>(E91*F91)</f>
        <v>0</v>
      </c>
      <c r="K91" s="2">
        <f>E91*G91</f>
        <v>0</v>
      </c>
      <c r="L91" s="20">
        <f>SUM(J91,K91)</f>
        <v>0</v>
      </c>
      <c r="M91" s="1">
        <f t="shared" ref="M91:N93" si="56">SUM(J91-O91)</f>
        <v>0</v>
      </c>
      <c r="N91" s="1">
        <f t="shared" si="56"/>
        <v>0</v>
      </c>
      <c r="O91" s="2"/>
      <c r="P91" s="2"/>
      <c r="Q91" s="46"/>
      <c r="R91" s="46"/>
      <c r="S91" s="46"/>
      <c r="T91" s="46"/>
      <c r="U91" s="46"/>
      <c r="V91" s="1"/>
      <c r="W91" s="19"/>
    </row>
    <row r="92" spans="1:23" ht="12.75" customHeight="1" x14ac:dyDescent="0.2">
      <c r="A92" s="204"/>
      <c r="B92" s="208"/>
      <c r="C92" s="211"/>
      <c r="D92" s="4" t="s">
        <v>18</v>
      </c>
      <c r="E92" s="43"/>
      <c r="F92" s="41">
        <v>5</v>
      </c>
      <c r="G92" s="41">
        <v>95</v>
      </c>
      <c r="H92" s="42"/>
      <c r="I92" s="42"/>
      <c r="J92" s="2">
        <f>(E92*F92)</f>
        <v>0</v>
      </c>
      <c r="K92" s="2">
        <f>E92*G92</f>
        <v>0</v>
      </c>
      <c r="L92" s="20">
        <f>SUM(J92,K92)</f>
        <v>0</v>
      </c>
      <c r="M92" s="1">
        <f t="shared" si="56"/>
        <v>0</v>
      </c>
      <c r="N92" s="1">
        <f t="shared" si="56"/>
        <v>0</v>
      </c>
      <c r="O92" s="2"/>
      <c r="P92" s="2"/>
      <c r="Q92" s="46"/>
      <c r="R92" s="46"/>
      <c r="S92" s="46"/>
      <c r="T92" s="46"/>
      <c r="U92" s="46"/>
      <c r="V92" s="1"/>
      <c r="W92" s="19"/>
    </row>
    <row r="93" spans="1:23" ht="13.5" customHeight="1" x14ac:dyDescent="0.2">
      <c r="A93" s="205"/>
      <c r="B93" s="209"/>
      <c r="C93" s="212"/>
      <c r="D93" s="4" t="s">
        <v>19</v>
      </c>
      <c r="E93" s="43"/>
      <c r="F93" s="41">
        <v>5</v>
      </c>
      <c r="G93" s="41">
        <v>95</v>
      </c>
      <c r="H93" s="42"/>
      <c r="I93" s="42"/>
      <c r="J93" s="2">
        <f>(E93*F93)</f>
        <v>0</v>
      </c>
      <c r="K93" s="2">
        <f>E93*G93</f>
        <v>0</v>
      </c>
      <c r="L93" s="20">
        <f>SUM(J93,K93)</f>
        <v>0</v>
      </c>
      <c r="M93" s="1">
        <f t="shared" si="56"/>
        <v>0</v>
      </c>
      <c r="N93" s="1">
        <f t="shared" si="56"/>
        <v>0</v>
      </c>
      <c r="O93" s="2"/>
      <c r="P93" s="2"/>
      <c r="Q93" s="46"/>
      <c r="R93" s="46"/>
      <c r="S93" s="46"/>
      <c r="T93" s="46"/>
      <c r="U93" s="46"/>
      <c r="V93" s="1"/>
      <c r="W93" s="19"/>
    </row>
    <row r="94" spans="1:23" ht="24" x14ac:dyDescent="0.2">
      <c r="A94" s="17"/>
      <c r="B94" s="17"/>
      <c r="C94" s="17"/>
      <c r="D94" s="23" t="s">
        <v>47</v>
      </c>
      <c r="E94" s="13">
        <f>SUM(E91,E92,E93)</f>
        <v>0</v>
      </c>
      <c r="F94" s="13"/>
      <c r="G94" s="13"/>
      <c r="H94" s="29">
        <f>SUM(H91:H93)</f>
        <v>0</v>
      </c>
      <c r="I94" s="29">
        <f>SUM(I91:I93)</f>
        <v>0</v>
      </c>
      <c r="J94" s="13">
        <f t="shared" ref="J94:V94" si="57">SUM(J91,J92,J93)</f>
        <v>0</v>
      </c>
      <c r="K94" s="13">
        <f t="shared" si="57"/>
        <v>0</v>
      </c>
      <c r="L94" s="13">
        <f t="shared" si="57"/>
        <v>0</v>
      </c>
      <c r="M94" s="13">
        <f t="shared" si="57"/>
        <v>0</v>
      </c>
      <c r="N94" s="13">
        <f t="shared" si="57"/>
        <v>0</v>
      </c>
      <c r="O94" s="13">
        <f t="shared" si="57"/>
        <v>0</v>
      </c>
      <c r="P94" s="13">
        <f t="shared" si="57"/>
        <v>0</v>
      </c>
      <c r="Q94" s="47">
        <f t="shared" si="57"/>
        <v>0</v>
      </c>
      <c r="R94" s="47"/>
      <c r="S94" s="47"/>
      <c r="T94" s="47"/>
      <c r="U94" s="47">
        <f t="shared" si="57"/>
        <v>0</v>
      </c>
      <c r="V94" s="13">
        <f t="shared" si="57"/>
        <v>0</v>
      </c>
      <c r="W94" s="14"/>
    </row>
    <row r="95" spans="1:23" s="28" customFormat="1" ht="24" x14ac:dyDescent="0.2">
      <c r="A95" s="34"/>
      <c r="B95" s="34"/>
      <c r="C95" s="35"/>
      <c r="D95" s="36" t="s">
        <v>50</v>
      </c>
      <c r="E95" s="37">
        <f>SUM(E82+E86+E90+E94)</f>
        <v>0</v>
      </c>
      <c r="F95" s="37"/>
      <c r="G95" s="37"/>
      <c r="H95" s="37">
        <f>SUM(H82+H86+H90+H94)</f>
        <v>0</v>
      </c>
      <c r="I95" s="37">
        <f>SUM(I82+I86+I90+I94)</f>
        <v>0</v>
      </c>
      <c r="J95" s="37">
        <f t="shared" ref="J95:V95" si="58">SUM(J82+J86+J90+J94)</f>
        <v>0</v>
      </c>
      <c r="K95" s="37">
        <f t="shared" si="58"/>
        <v>0</v>
      </c>
      <c r="L95" s="37">
        <f t="shared" si="58"/>
        <v>0</v>
      </c>
      <c r="M95" s="37">
        <f t="shared" si="58"/>
        <v>0</v>
      </c>
      <c r="N95" s="37">
        <f t="shared" si="58"/>
        <v>0</v>
      </c>
      <c r="O95" s="37">
        <f t="shared" si="58"/>
        <v>0</v>
      </c>
      <c r="P95" s="37">
        <f t="shared" si="58"/>
        <v>0</v>
      </c>
      <c r="Q95" s="48">
        <f t="shared" si="58"/>
        <v>0</v>
      </c>
      <c r="R95" s="48"/>
      <c r="S95" s="48">
        <f>I95-Q95</f>
        <v>0</v>
      </c>
      <c r="T95" s="48">
        <f>H95-R95</f>
        <v>0</v>
      </c>
      <c r="U95" s="48">
        <f t="shared" si="58"/>
        <v>0</v>
      </c>
      <c r="V95" s="37">
        <f t="shared" si="58"/>
        <v>0</v>
      </c>
      <c r="W95" s="38"/>
    </row>
    <row r="96" spans="1:23" s="28" customFormat="1" ht="36" x14ac:dyDescent="0.2">
      <c r="A96" s="24"/>
      <c r="B96" s="24"/>
      <c r="C96" s="25"/>
      <c r="D96" s="26" t="s">
        <v>51</v>
      </c>
      <c r="E96" s="27">
        <f>E95+'2021'!E100</f>
        <v>5898.5169999999998</v>
      </c>
      <c r="F96" s="27"/>
      <c r="G96" s="27"/>
      <c r="H96" s="27">
        <f>H95+'2021'!H100</f>
        <v>7071.4919999999993</v>
      </c>
      <c r="I96" s="27">
        <f>I95+'2021'!I100</f>
        <v>49741.87</v>
      </c>
      <c r="J96" s="27">
        <f>J95+'2021'!J100</f>
        <v>7078.2203999999992</v>
      </c>
      <c r="K96" s="27">
        <f>K95+'2021'!K100</f>
        <v>49966.15</v>
      </c>
      <c r="L96" s="27">
        <f>L95+'2021'!L100</f>
        <v>56813.362000000001</v>
      </c>
      <c r="M96" s="27">
        <f>M95+'2021'!M100</f>
        <v>0</v>
      </c>
      <c r="N96" s="27">
        <f>N95+'2021'!N100</f>
        <v>0</v>
      </c>
      <c r="O96" s="27">
        <f>O95+'2021'!O100</f>
        <v>0</v>
      </c>
      <c r="P96" s="27">
        <f>P95+'2021'!P100</f>
        <v>0</v>
      </c>
      <c r="Q96" s="27">
        <f>Q95+'2021'!Q100</f>
        <v>49741.869999999995</v>
      </c>
      <c r="R96" s="27"/>
      <c r="S96" s="27">
        <f>I96-Q96</f>
        <v>0</v>
      </c>
      <c r="T96" s="27">
        <f>H96-R96</f>
        <v>7071.4919999999993</v>
      </c>
      <c r="U96" s="27">
        <f>U95+'2021'!R100</f>
        <v>0</v>
      </c>
      <c r="V96" s="27">
        <f>V95+'2021'!S100</f>
        <v>0</v>
      </c>
      <c r="W96" s="27">
        <f>W95+'2021'!T100</f>
        <v>0</v>
      </c>
    </row>
    <row r="97" spans="1:23" ht="12.75" customHeight="1" x14ac:dyDescent="0.2">
      <c r="A97" s="203">
        <v>6</v>
      </c>
      <c r="B97" s="206" t="s">
        <v>28</v>
      </c>
      <c r="C97" s="210" t="s">
        <v>20</v>
      </c>
      <c r="D97" s="4" t="s">
        <v>8</v>
      </c>
      <c r="E97" s="40">
        <v>275.27999999999997</v>
      </c>
      <c r="F97" s="41">
        <v>5</v>
      </c>
      <c r="G97" s="41">
        <v>95</v>
      </c>
      <c r="H97" s="148">
        <v>1376.3999999999999</v>
      </c>
      <c r="I97" s="148">
        <v>26151.599999999999</v>
      </c>
      <c r="J97" s="59">
        <f>(E97*F97)</f>
        <v>1376.3999999999999</v>
      </c>
      <c r="K97" s="59">
        <f>E97*G97</f>
        <v>26151.599999999999</v>
      </c>
      <c r="L97" s="20">
        <f>SUM(J97,K97)</f>
        <v>27528</v>
      </c>
      <c r="M97" s="1">
        <f t="shared" ref="M97:N99" si="59">J97-H97</f>
        <v>0</v>
      </c>
      <c r="N97" s="1">
        <f t="shared" si="59"/>
        <v>0</v>
      </c>
      <c r="O97" s="2"/>
      <c r="P97" s="2"/>
      <c r="Q97" s="46"/>
      <c r="R97" s="46"/>
      <c r="S97" s="46"/>
      <c r="T97" s="46"/>
      <c r="U97" s="46"/>
      <c r="V97" s="1"/>
      <c r="W97" s="19"/>
    </row>
    <row r="98" spans="1:23" ht="12.75" customHeight="1" x14ac:dyDescent="0.2">
      <c r="A98" s="204"/>
      <c r="B98" s="207"/>
      <c r="C98" s="211"/>
      <c r="D98" s="4" t="s">
        <v>9</v>
      </c>
      <c r="E98" s="43">
        <v>146.76</v>
      </c>
      <c r="F98" s="41">
        <v>5</v>
      </c>
      <c r="G98" s="41">
        <v>95</v>
      </c>
      <c r="H98" s="148">
        <v>733.8</v>
      </c>
      <c r="I98" s="148">
        <v>13942.199999999999</v>
      </c>
      <c r="J98" s="59">
        <f>(E98*F98)</f>
        <v>733.8</v>
      </c>
      <c r="K98" s="59">
        <f>E98*G98</f>
        <v>13942.199999999999</v>
      </c>
      <c r="L98" s="20">
        <f>SUM(J98,K98)</f>
        <v>14675.999999999998</v>
      </c>
      <c r="M98" s="1">
        <f t="shared" si="59"/>
        <v>0</v>
      </c>
      <c r="N98" s="1">
        <f t="shared" si="59"/>
        <v>0</v>
      </c>
      <c r="O98" s="2"/>
      <c r="P98" s="2"/>
      <c r="Q98" s="46"/>
      <c r="R98" s="46"/>
      <c r="S98" s="46"/>
      <c r="T98" s="46"/>
      <c r="U98" s="46"/>
      <c r="V98" s="1"/>
      <c r="W98" s="19"/>
    </row>
    <row r="99" spans="1:23" ht="12.75" customHeight="1" x14ac:dyDescent="0.2">
      <c r="A99" s="204"/>
      <c r="B99" s="207"/>
      <c r="C99" s="211"/>
      <c r="D99" s="4" t="s">
        <v>10</v>
      </c>
      <c r="E99" s="43">
        <v>220.12</v>
      </c>
      <c r="F99" s="41">
        <v>5</v>
      </c>
      <c r="G99" s="41">
        <v>95</v>
      </c>
      <c r="H99" s="148">
        <v>1100.5999999999999</v>
      </c>
      <c r="I99" s="148">
        <v>20911.400000000001</v>
      </c>
      <c r="J99" s="59">
        <f>(E99*F99)</f>
        <v>1100.5999999999999</v>
      </c>
      <c r="K99" s="59">
        <f>E99*G99</f>
        <v>20911.400000000001</v>
      </c>
      <c r="L99" s="20">
        <f>SUM(J99,K99)</f>
        <v>22012</v>
      </c>
      <c r="M99" s="1">
        <f t="shared" si="59"/>
        <v>0</v>
      </c>
      <c r="N99" s="1">
        <f t="shared" si="59"/>
        <v>0</v>
      </c>
      <c r="O99" s="2"/>
      <c r="P99" s="2"/>
      <c r="Q99" s="46"/>
      <c r="R99" s="46"/>
      <c r="S99" s="46"/>
      <c r="T99" s="46"/>
      <c r="U99" s="46"/>
      <c r="V99" s="1"/>
      <c r="W99" s="19"/>
    </row>
    <row r="100" spans="1:23" ht="12.75" customHeight="1" x14ac:dyDescent="0.2">
      <c r="A100" s="204"/>
      <c r="B100" s="207"/>
      <c r="C100" s="211"/>
      <c r="D100" s="23" t="s">
        <v>44</v>
      </c>
      <c r="E100" s="13">
        <f>SUM(E97,E98,E99)</f>
        <v>642.16</v>
      </c>
      <c r="F100" s="13"/>
      <c r="G100" s="13"/>
      <c r="H100" s="29">
        <f>SUM(H97:H99)</f>
        <v>3210.7999999999997</v>
      </c>
      <c r="I100" s="29">
        <f>SUM(I97:I99)</f>
        <v>61005.2</v>
      </c>
      <c r="J100" s="13">
        <f t="shared" ref="J100:V100" si="60">SUM(J97,J98,J99)</f>
        <v>3210.7999999999997</v>
      </c>
      <c r="K100" s="13">
        <f t="shared" si="60"/>
        <v>61005.2</v>
      </c>
      <c r="L100" s="13">
        <f t="shared" si="60"/>
        <v>64216</v>
      </c>
      <c r="M100" s="13">
        <f t="shared" si="60"/>
        <v>0</v>
      </c>
      <c r="N100" s="13">
        <f t="shared" si="60"/>
        <v>0</v>
      </c>
      <c r="O100" s="13">
        <f t="shared" si="60"/>
        <v>0</v>
      </c>
      <c r="P100" s="13">
        <f t="shared" si="60"/>
        <v>0</v>
      </c>
      <c r="Q100" s="47">
        <f t="shared" si="60"/>
        <v>0</v>
      </c>
      <c r="R100" s="47"/>
      <c r="S100" s="47"/>
      <c r="T100" s="47"/>
      <c r="U100" s="47">
        <f t="shared" si="60"/>
        <v>0</v>
      </c>
      <c r="V100" s="13">
        <f t="shared" si="60"/>
        <v>0</v>
      </c>
      <c r="W100" s="14"/>
    </row>
    <row r="101" spans="1:23" ht="12.75" customHeight="1" x14ac:dyDescent="0.2">
      <c r="A101" s="204"/>
      <c r="B101" s="207"/>
      <c r="C101" s="211"/>
      <c r="D101" s="4" t="s">
        <v>11</v>
      </c>
      <c r="E101" s="40">
        <v>147.72</v>
      </c>
      <c r="F101" s="41">
        <v>5</v>
      </c>
      <c r="G101" s="41">
        <v>95</v>
      </c>
      <c r="H101" s="148">
        <v>738.6</v>
      </c>
      <c r="I101" s="148">
        <v>14033.4</v>
      </c>
      <c r="J101" s="59">
        <f>(E101*F101)</f>
        <v>738.6</v>
      </c>
      <c r="K101" s="59">
        <f>E101*G101</f>
        <v>14033.4</v>
      </c>
      <c r="L101" s="20">
        <f>SUM(J101,K101)</f>
        <v>14772</v>
      </c>
      <c r="M101" s="1">
        <f t="shared" ref="M101:N103" si="61">J101-H101</f>
        <v>0</v>
      </c>
      <c r="N101" s="1">
        <f t="shared" si="61"/>
        <v>0</v>
      </c>
      <c r="O101" s="2"/>
      <c r="P101" s="2"/>
      <c r="Q101" s="46"/>
      <c r="R101" s="46"/>
      <c r="S101" s="46"/>
      <c r="T101" s="46"/>
      <c r="U101" s="46"/>
      <c r="V101" s="1"/>
      <c r="W101" s="19"/>
    </row>
    <row r="102" spans="1:23" ht="12.75" customHeight="1" x14ac:dyDescent="0.2">
      <c r="A102" s="204"/>
      <c r="B102" s="207"/>
      <c r="C102" s="211"/>
      <c r="D102" s="4" t="s">
        <v>12</v>
      </c>
      <c r="E102" s="40">
        <v>113.06</v>
      </c>
      <c r="F102" s="41">
        <v>5</v>
      </c>
      <c r="G102" s="41">
        <v>95</v>
      </c>
      <c r="H102" s="149">
        <v>565.29999999999995</v>
      </c>
      <c r="I102" s="148">
        <v>10740.7</v>
      </c>
      <c r="J102" s="59">
        <f>(E102*F102)</f>
        <v>565.29999999999995</v>
      </c>
      <c r="K102" s="59">
        <f>E102*G102</f>
        <v>10740.7</v>
      </c>
      <c r="L102" s="20">
        <f>SUM(J102,K102)</f>
        <v>11306</v>
      </c>
      <c r="M102" s="1">
        <f t="shared" si="61"/>
        <v>0</v>
      </c>
      <c r="N102" s="1">
        <f t="shared" si="61"/>
        <v>0</v>
      </c>
      <c r="O102" s="2"/>
      <c r="P102" s="2"/>
      <c r="Q102" s="46"/>
      <c r="R102" s="46"/>
      <c r="S102" s="46"/>
      <c r="T102" s="46"/>
      <c r="U102" s="46"/>
      <c r="V102" s="1"/>
      <c r="W102" s="19"/>
    </row>
    <row r="103" spans="1:23" ht="12.75" customHeight="1" x14ac:dyDescent="0.2">
      <c r="A103" s="204"/>
      <c r="B103" s="207"/>
      <c r="C103" s="211"/>
      <c r="D103" s="4" t="s">
        <v>13</v>
      </c>
      <c r="E103" s="40">
        <v>107.48</v>
      </c>
      <c r="F103" s="41">
        <v>5</v>
      </c>
      <c r="G103" s="41">
        <v>95</v>
      </c>
      <c r="H103" s="149">
        <v>537.4</v>
      </c>
      <c r="I103" s="148">
        <v>10210.6</v>
      </c>
      <c r="J103" s="59">
        <f>(E103*F103)</f>
        <v>537.4</v>
      </c>
      <c r="K103" s="59">
        <f>E103*G103</f>
        <v>10210.6</v>
      </c>
      <c r="L103" s="20">
        <f>SUM(J103,K103)</f>
        <v>10748</v>
      </c>
      <c r="M103" s="1">
        <f t="shared" si="61"/>
        <v>0</v>
      </c>
      <c r="N103" s="1">
        <f t="shared" si="61"/>
        <v>0</v>
      </c>
      <c r="O103" s="2"/>
      <c r="P103" s="2"/>
      <c r="Q103" s="46"/>
      <c r="R103" s="46"/>
      <c r="S103" s="46"/>
      <c r="T103" s="46"/>
      <c r="U103" s="46"/>
      <c r="V103" s="1"/>
      <c r="W103" s="19"/>
    </row>
    <row r="104" spans="1:23" ht="12.75" customHeight="1" x14ac:dyDescent="0.2">
      <c r="A104" s="204"/>
      <c r="B104" s="207"/>
      <c r="C104" s="211"/>
      <c r="D104" s="23" t="s">
        <v>45</v>
      </c>
      <c r="E104" s="13">
        <f>SUM(E101,E102,E103)</f>
        <v>368.26</v>
      </c>
      <c r="F104" s="13"/>
      <c r="G104" s="13"/>
      <c r="H104" s="13">
        <f>SUM(H101,H102,H103)</f>
        <v>1841.3000000000002</v>
      </c>
      <c r="I104" s="13">
        <f>SUM(I101,I102,I103)</f>
        <v>34984.699999999997</v>
      </c>
      <c r="J104" s="13">
        <f t="shared" ref="J104:V104" si="62">SUM(J101,J102,J103)</f>
        <v>1841.3000000000002</v>
      </c>
      <c r="K104" s="13">
        <f t="shared" si="62"/>
        <v>34984.699999999997</v>
      </c>
      <c r="L104" s="13">
        <f t="shared" si="62"/>
        <v>36826</v>
      </c>
      <c r="M104" s="13">
        <f t="shared" si="62"/>
        <v>0</v>
      </c>
      <c r="N104" s="13">
        <f t="shared" si="62"/>
        <v>0</v>
      </c>
      <c r="O104" s="13">
        <f t="shared" si="62"/>
        <v>0</v>
      </c>
      <c r="P104" s="13">
        <f t="shared" si="62"/>
        <v>0</v>
      </c>
      <c r="Q104" s="47">
        <f t="shared" si="62"/>
        <v>0</v>
      </c>
      <c r="R104" s="47"/>
      <c r="S104" s="47"/>
      <c r="T104" s="47"/>
      <c r="U104" s="47">
        <f t="shared" si="62"/>
        <v>0</v>
      </c>
      <c r="V104" s="13">
        <f t="shared" si="62"/>
        <v>0</v>
      </c>
      <c r="W104" s="14"/>
    </row>
    <row r="105" spans="1:23" ht="12.75" customHeight="1" x14ac:dyDescent="0.2">
      <c r="A105" s="204"/>
      <c r="B105" s="208"/>
      <c r="C105" s="211"/>
      <c r="D105" s="4" t="s">
        <v>14</v>
      </c>
      <c r="E105" s="40">
        <v>230.64</v>
      </c>
      <c r="F105" s="41">
        <v>5</v>
      </c>
      <c r="G105" s="41">
        <v>95</v>
      </c>
      <c r="H105" s="149">
        <v>1153.2</v>
      </c>
      <c r="I105" s="148">
        <v>21910.799999999999</v>
      </c>
      <c r="J105" s="59">
        <f>(E105*F105)</f>
        <v>1153.1999999999998</v>
      </c>
      <c r="K105" s="59">
        <f>E105*G105</f>
        <v>21910.799999999999</v>
      </c>
      <c r="L105" s="20">
        <f>SUM(J105,K105)</f>
        <v>23064</v>
      </c>
      <c r="M105" s="1">
        <f t="shared" ref="M105:N107" si="63">J105-H105</f>
        <v>0</v>
      </c>
      <c r="N105" s="1">
        <f t="shared" si="63"/>
        <v>0</v>
      </c>
      <c r="O105" s="2"/>
      <c r="P105" s="2"/>
      <c r="Q105" s="46"/>
      <c r="R105" s="46"/>
      <c r="S105" s="46"/>
      <c r="T105" s="46"/>
      <c r="U105" s="46"/>
      <c r="V105" s="1"/>
      <c r="W105" s="19"/>
    </row>
    <row r="106" spans="1:23" ht="12.75" customHeight="1" x14ac:dyDescent="0.2">
      <c r="A106" s="204"/>
      <c r="B106" s="208"/>
      <c r="C106" s="211"/>
      <c r="D106" s="4" t="s">
        <v>15</v>
      </c>
      <c r="E106" s="40">
        <v>109.88</v>
      </c>
      <c r="F106" s="41">
        <v>5</v>
      </c>
      <c r="G106" s="41">
        <v>95</v>
      </c>
      <c r="H106" s="149">
        <v>549.4</v>
      </c>
      <c r="I106" s="148">
        <v>10438.6</v>
      </c>
      <c r="J106" s="59">
        <f>(E106*F106)</f>
        <v>549.4</v>
      </c>
      <c r="K106" s="59">
        <f>E106*G106</f>
        <v>10438.6</v>
      </c>
      <c r="L106" s="20">
        <f>SUM(J106,K106)</f>
        <v>10988</v>
      </c>
      <c r="M106" s="1">
        <f t="shared" si="63"/>
        <v>0</v>
      </c>
      <c r="N106" s="1">
        <f t="shared" si="63"/>
        <v>0</v>
      </c>
      <c r="O106" s="2"/>
      <c r="P106" s="2"/>
      <c r="Q106" s="46"/>
      <c r="R106" s="46"/>
      <c r="S106" s="46"/>
      <c r="T106" s="46"/>
      <c r="U106" s="46"/>
      <c r="V106" s="1"/>
      <c r="W106" s="19"/>
    </row>
    <row r="107" spans="1:23" ht="12.75" customHeight="1" x14ac:dyDescent="0.2">
      <c r="A107" s="204"/>
      <c r="B107" s="208"/>
      <c r="C107" s="211"/>
      <c r="D107" s="4" t="s">
        <v>16</v>
      </c>
      <c r="E107" s="43">
        <v>135.96</v>
      </c>
      <c r="F107" s="41">
        <v>5</v>
      </c>
      <c r="G107" s="41">
        <v>95</v>
      </c>
      <c r="H107" s="149">
        <v>679.80000000000007</v>
      </c>
      <c r="I107" s="148">
        <v>12916.2</v>
      </c>
      <c r="J107" s="59">
        <f>(E107*F107)</f>
        <v>679.80000000000007</v>
      </c>
      <c r="K107" s="59">
        <f>E107*G107</f>
        <v>12916.2</v>
      </c>
      <c r="L107" s="20">
        <f>SUM(J107,K107)</f>
        <v>13596</v>
      </c>
      <c r="M107" s="1">
        <f t="shared" si="63"/>
        <v>0</v>
      </c>
      <c r="N107" s="1">
        <f t="shared" si="63"/>
        <v>0</v>
      </c>
      <c r="O107" s="2"/>
      <c r="P107" s="2"/>
      <c r="Q107" s="46"/>
      <c r="R107" s="46"/>
      <c r="S107" s="46"/>
      <c r="T107" s="46"/>
      <c r="U107" s="46"/>
      <c r="V107" s="1"/>
      <c r="W107" s="19"/>
    </row>
    <row r="108" spans="1:23" ht="12.75" customHeight="1" x14ac:dyDescent="0.2">
      <c r="A108" s="204"/>
      <c r="B108" s="208"/>
      <c r="C108" s="211"/>
      <c r="D108" s="23" t="s">
        <v>46</v>
      </c>
      <c r="E108" s="13">
        <f>SUM(E105,E106,E107)</f>
        <v>476.48</v>
      </c>
      <c r="F108" s="13"/>
      <c r="G108" s="13"/>
      <c r="H108" s="13">
        <f>SUM(H105,H106,H107)</f>
        <v>2382.4</v>
      </c>
      <c r="I108" s="13">
        <f>SUM(I105,I106,I107)</f>
        <v>45265.600000000006</v>
      </c>
      <c r="J108" s="13">
        <f t="shared" ref="J108:V108" si="64">SUM(J105,J106,J107)</f>
        <v>2382.4</v>
      </c>
      <c r="K108" s="13">
        <f t="shared" si="64"/>
        <v>45265.600000000006</v>
      </c>
      <c r="L108" s="13">
        <f t="shared" si="64"/>
        <v>47648</v>
      </c>
      <c r="M108" s="13">
        <f t="shared" si="64"/>
        <v>0</v>
      </c>
      <c r="N108" s="13">
        <f t="shared" si="64"/>
        <v>0</v>
      </c>
      <c r="O108" s="13">
        <f t="shared" si="64"/>
        <v>0</v>
      </c>
      <c r="P108" s="13">
        <f t="shared" si="64"/>
        <v>0</v>
      </c>
      <c r="Q108" s="47">
        <f t="shared" si="64"/>
        <v>0</v>
      </c>
      <c r="R108" s="47"/>
      <c r="S108" s="47"/>
      <c r="T108" s="47"/>
      <c r="U108" s="47">
        <f t="shared" si="64"/>
        <v>0</v>
      </c>
      <c r="V108" s="13">
        <f t="shared" si="64"/>
        <v>0</v>
      </c>
      <c r="W108" s="14"/>
    </row>
    <row r="109" spans="1:23" ht="12.75" customHeight="1" x14ac:dyDescent="0.2">
      <c r="A109" s="204"/>
      <c r="B109" s="208"/>
      <c r="C109" s="211"/>
      <c r="D109" s="4" t="s">
        <v>17</v>
      </c>
      <c r="E109" s="40">
        <v>259.86</v>
      </c>
      <c r="F109" s="41">
        <v>5</v>
      </c>
      <c r="G109" s="41">
        <v>95</v>
      </c>
      <c r="H109" s="149">
        <v>1299.3000000000002</v>
      </c>
      <c r="I109" s="149">
        <v>24686.7</v>
      </c>
      <c r="J109" s="59">
        <f>(E109*F109)</f>
        <v>1299.3000000000002</v>
      </c>
      <c r="K109" s="59">
        <f>E109*G109</f>
        <v>24686.7</v>
      </c>
      <c r="L109" s="20">
        <f>SUM(J109,K109)</f>
        <v>25986</v>
      </c>
      <c r="M109" s="1">
        <f t="shared" ref="M109:N111" si="65">J109-H109</f>
        <v>0</v>
      </c>
      <c r="N109" s="1">
        <f t="shared" si="65"/>
        <v>0</v>
      </c>
      <c r="O109" s="2"/>
      <c r="P109" s="2"/>
      <c r="Q109" s="46"/>
      <c r="R109" s="46"/>
      <c r="S109" s="46"/>
      <c r="T109" s="46"/>
      <c r="U109" s="46"/>
      <c r="V109" s="1"/>
      <c r="W109" s="19"/>
    </row>
    <row r="110" spans="1:23" ht="12.75" customHeight="1" x14ac:dyDescent="0.2">
      <c r="A110" s="204"/>
      <c r="B110" s="208"/>
      <c r="C110" s="211"/>
      <c r="D110" s="4" t="s">
        <v>18</v>
      </c>
      <c r="E110" s="40">
        <v>255.48</v>
      </c>
      <c r="F110" s="41">
        <v>5</v>
      </c>
      <c r="G110" s="41">
        <v>95</v>
      </c>
      <c r="H110" s="149">
        <v>1277.3999999999999</v>
      </c>
      <c r="I110" s="149">
        <v>24270.6</v>
      </c>
      <c r="J110" s="59">
        <f>(E110*F110)</f>
        <v>1277.3999999999999</v>
      </c>
      <c r="K110" s="59">
        <f>E110*G110</f>
        <v>24270.6</v>
      </c>
      <c r="L110" s="20">
        <f>SUM(J110,K110)</f>
        <v>25548</v>
      </c>
      <c r="M110" s="1">
        <f t="shared" si="65"/>
        <v>0</v>
      </c>
      <c r="N110" s="1">
        <f t="shared" si="65"/>
        <v>0</v>
      </c>
      <c r="O110" s="2"/>
      <c r="P110" s="2"/>
      <c r="Q110" s="46"/>
      <c r="R110" s="46"/>
      <c r="S110" s="46"/>
      <c r="T110" s="46"/>
      <c r="U110" s="46"/>
      <c r="V110" s="1"/>
      <c r="W110" s="19"/>
    </row>
    <row r="111" spans="1:23" ht="13.5" customHeight="1" x14ac:dyDescent="0.2">
      <c r="A111" s="205"/>
      <c r="B111" s="209"/>
      <c r="C111" s="212"/>
      <c r="D111" s="4" t="s">
        <v>19</v>
      </c>
      <c r="E111" s="43">
        <v>262</v>
      </c>
      <c r="F111" s="41">
        <v>5</v>
      </c>
      <c r="G111" s="41">
        <v>95</v>
      </c>
      <c r="H111" s="149">
        <v>1310</v>
      </c>
      <c r="I111" s="149">
        <v>24890</v>
      </c>
      <c r="J111" s="59">
        <f>(E111*F111)</f>
        <v>1310</v>
      </c>
      <c r="K111" s="59">
        <f>E111*G111</f>
        <v>24890</v>
      </c>
      <c r="L111" s="20">
        <f>SUM(J111,K111)</f>
        <v>26200</v>
      </c>
      <c r="M111" s="1">
        <f t="shared" si="65"/>
        <v>0</v>
      </c>
      <c r="N111" s="1">
        <f t="shared" si="65"/>
        <v>0</v>
      </c>
      <c r="O111" s="2"/>
      <c r="P111" s="2"/>
      <c r="Q111" s="46"/>
      <c r="R111" s="46"/>
      <c r="S111" s="46"/>
      <c r="T111" s="46"/>
      <c r="U111" s="46"/>
      <c r="V111" s="1"/>
      <c r="W111" s="19"/>
    </row>
    <row r="112" spans="1:23" ht="24" x14ac:dyDescent="0.2">
      <c r="A112" s="17"/>
      <c r="B112" s="12"/>
      <c r="C112" s="18"/>
      <c r="D112" s="23" t="s">
        <v>47</v>
      </c>
      <c r="E112" s="13">
        <f>SUM(E109,E110,E111)</f>
        <v>777.34</v>
      </c>
      <c r="F112" s="13"/>
      <c r="G112" s="13"/>
      <c r="H112" s="13">
        <f>SUM(H109,H110,H111)</f>
        <v>3886.7</v>
      </c>
      <c r="I112" s="13">
        <f>SUM(I109,I110,I111)</f>
        <v>73847.3</v>
      </c>
      <c r="J112" s="13">
        <f t="shared" ref="J112:V112" si="66">SUM(J109,J110,J111)</f>
        <v>3886.7</v>
      </c>
      <c r="K112" s="13">
        <f t="shared" si="66"/>
        <v>73847.3</v>
      </c>
      <c r="L112" s="13">
        <f t="shared" si="66"/>
        <v>77734</v>
      </c>
      <c r="M112" s="13">
        <f t="shared" si="66"/>
        <v>0</v>
      </c>
      <c r="N112" s="13">
        <f t="shared" si="66"/>
        <v>0</v>
      </c>
      <c r="O112" s="13">
        <f t="shared" si="66"/>
        <v>0</v>
      </c>
      <c r="P112" s="13">
        <f t="shared" si="66"/>
        <v>0</v>
      </c>
      <c r="Q112" s="47">
        <f t="shared" si="66"/>
        <v>0</v>
      </c>
      <c r="R112" s="47"/>
      <c r="S112" s="47"/>
      <c r="T112" s="47"/>
      <c r="U112" s="47">
        <f t="shared" si="66"/>
        <v>0</v>
      </c>
      <c r="V112" s="13">
        <f t="shared" si="66"/>
        <v>0</v>
      </c>
      <c r="W112" s="14"/>
    </row>
    <row r="113" spans="1:23" s="28" customFormat="1" ht="24" x14ac:dyDescent="0.2">
      <c r="A113" s="34"/>
      <c r="B113" s="34"/>
      <c r="C113" s="35"/>
      <c r="D113" s="36" t="s">
        <v>50</v>
      </c>
      <c r="E113" s="37">
        <f>SUM(E100+E104+E108+E112)</f>
        <v>2264.2400000000002</v>
      </c>
      <c r="F113" s="37"/>
      <c r="G113" s="37"/>
      <c r="H113" s="37">
        <f>SUM(H100+H104+H108+H112)</f>
        <v>11321.2</v>
      </c>
      <c r="I113" s="37">
        <f>SUM(I100+I104+I108+I112)</f>
        <v>215102.8</v>
      </c>
      <c r="J113" s="37">
        <f t="shared" ref="J113:V113" si="67">SUM(J100+J104+J108+J112)</f>
        <v>11321.2</v>
      </c>
      <c r="K113" s="37">
        <f t="shared" si="67"/>
        <v>215102.8</v>
      </c>
      <c r="L113" s="37">
        <f t="shared" si="67"/>
        <v>226424</v>
      </c>
      <c r="M113" s="37">
        <f t="shared" si="67"/>
        <v>0</v>
      </c>
      <c r="N113" s="37">
        <f t="shared" si="67"/>
        <v>0</v>
      </c>
      <c r="O113" s="37">
        <f t="shared" si="67"/>
        <v>0</v>
      </c>
      <c r="P113" s="37">
        <f t="shared" si="67"/>
        <v>0</v>
      </c>
      <c r="Q113" s="48">
        <f t="shared" si="67"/>
        <v>0</v>
      </c>
      <c r="R113" s="48"/>
      <c r="S113" s="48">
        <f>I113-Q113</f>
        <v>215102.8</v>
      </c>
      <c r="T113" s="48">
        <f>H113-R113</f>
        <v>11321.2</v>
      </c>
      <c r="U113" s="48">
        <f t="shared" si="67"/>
        <v>0</v>
      </c>
      <c r="V113" s="37">
        <f t="shared" si="67"/>
        <v>0</v>
      </c>
      <c r="W113" s="38"/>
    </row>
    <row r="114" spans="1:23" s="28" customFormat="1" ht="36" x14ac:dyDescent="0.2">
      <c r="A114" s="24"/>
      <c r="B114" s="24"/>
      <c r="C114" s="25"/>
      <c r="D114" s="26" t="s">
        <v>51</v>
      </c>
      <c r="E114" s="27">
        <f>E113+'2021'!E119</f>
        <v>15346.009999999998</v>
      </c>
      <c r="F114" s="27"/>
      <c r="G114" s="27"/>
      <c r="H114" s="27">
        <f>H113+'2021'!H119</f>
        <v>26553.061999999998</v>
      </c>
      <c r="I114" s="27">
        <f>I113+'2021'!I119</f>
        <v>738849.56</v>
      </c>
      <c r="J114" s="27">
        <f>J113+'2021'!J119</f>
        <v>27019.323999999997</v>
      </c>
      <c r="K114" s="27">
        <f>K113+'2021'!K119</f>
        <v>765766.8</v>
      </c>
      <c r="L114" s="27">
        <f>L113+'2021'!L119</f>
        <v>792786.12399999995</v>
      </c>
      <c r="M114" s="27">
        <f>M113+'2021'!M119</f>
        <v>466.26200000000006</v>
      </c>
      <c r="N114" s="27">
        <f>N113+'2021'!N119</f>
        <v>26917.239999999998</v>
      </c>
      <c r="O114" s="27">
        <f>O113+'2021'!O119</f>
        <v>0</v>
      </c>
      <c r="P114" s="27">
        <f>P113+'2021'!P119</f>
        <v>0</v>
      </c>
      <c r="Q114" s="27">
        <f>Q113+'2021'!Q119</f>
        <v>0</v>
      </c>
      <c r="R114" s="27"/>
      <c r="S114" s="27">
        <f>I114-Q114</f>
        <v>738849.56</v>
      </c>
      <c r="T114" s="27">
        <f>H114-R114</f>
        <v>26553.061999999998</v>
      </c>
      <c r="U114" s="27">
        <f>U113+'2021'!R119</f>
        <v>0</v>
      </c>
      <c r="V114" s="27">
        <f>V113+'2021'!S119</f>
        <v>0</v>
      </c>
      <c r="W114" s="27">
        <f>W113+'2021'!T119</f>
        <v>0</v>
      </c>
    </row>
    <row r="115" spans="1:23" s="5" customFormat="1" ht="38.25" x14ac:dyDescent="0.2">
      <c r="A115" s="49"/>
      <c r="B115" s="49"/>
      <c r="C115" s="49"/>
      <c r="D115" s="50" t="s">
        <v>52</v>
      </c>
      <c r="E115" s="51">
        <f>E23+E41+E59+E77+E95+E113</f>
        <v>25327.220000000005</v>
      </c>
      <c r="F115" s="51"/>
      <c r="G115" s="51"/>
      <c r="H115" s="51">
        <f t="shared" ref="H115:N115" si="68">H23+H41+H59+H77+H95+H113</f>
        <v>42266.600000000006</v>
      </c>
      <c r="I115" s="51">
        <f t="shared" si="68"/>
        <v>803065.40000000014</v>
      </c>
      <c r="J115" s="51">
        <f t="shared" si="68"/>
        <v>126636.1</v>
      </c>
      <c r="K115" s="51">
        <f t="shared" si="68"/>
        <v>2406085.9</v>
      </c>
      <c r="L115" s="51">
        <f t="shared" si="68"/>
        <v>2532722</v>
      </c>
      <c r="M115" s="51">
        <f t="shared" si="68"/>
        <v>84369.5</v>
      </c>
      <c r="N115" s="51">
        <f t="shared" si="68"/>
        <v>1603020.5</v>
      </c>
      <c r="O115" s="52"/>
      <c r="P115" s="49"/>
      <c r="Q115" s="49"/>
      <c r="R115" s="49"/>
      <c r="S115" s="49">
        <f>I115-Q115</f>
        <v>803065.40000000014</v>
      </c>
      <c r="T115" s="49">
        <f>H115-R115</f>
        <v>42266.600000000006</v>
      </c>
      <c r="U115" s="49"/>
      <c r="V115" s="49"/>
      <c r="W115" s="49"/>
    </row>
    <row r="116" spans="1:23" s="5" customFormat="1" x14ac:dyDescent="0.2">
      <c r="N116" s="55"/>
      <c r="O116" s="55"/>
    </row>
    <row r="117" spans="1:23" s="5" customFormat="1" ht="164.25" customHeight="1" x14ac:dyDescent="0.2">
      <c r="D117" s="202" t="s">
        <v>58</v>
      </c>
      <c r="E117" s="202"/>
      <c r="F117" s="202"/>
      <c r="G117" s="202"/>
      <c r="M117" s="30"/>
      <c r="N117" s="56"/>
      <c r="O117" s="56"/>
    </row>
    <row r="118" spans="1:23" s="5" customFormat="1" x14ac:dyDescent="0.2">
      <c r="D118" s="5" t="s">
        <v>59</v>
      </c>
      <c r="E118" s="54"/>
      <c r="N118" s="55"/>
      <c r="O118" s="55"/>
      <c r="P118" s="5" t="s">
        <v>61</v>
      </c>
    </row>
    <row r="119" spans="1:23" s="5" customFormat="1" x14ac:dyDescent="0.2">
      <c r="D119" s="5" t="s">
        <v>62</v>
      </c>
      <c r="E119" s="54"/>
      <c r="M119" s="30"/>
      <c r="N119" s="30"/>
      <c r="O119" s="56"/>
      <c r="R119"/>
      <c r="S119"/>
      <c r="T119"/>
    </row>
    <row r="120" spans="1:23" s="5" customFormat="1" x14ac:dyDescent="0.2">
      <c r="D120" s="139" t="s">
        <v>63</v>
      </c>
      <c r="E120" s="54"/>
      <c r="N120" s="55"/>
      <c r="O120" s="55"/>
      <c r="R120"/>
      <c r="S120"/>
      <c r="T120"/>
    </row>
    <row r="121" spans="1:23" x14ac:dyDescent="0.2">
      <c r="E121" s="54"/>
      <c r="N121" s="57"/>
      <c r="O121" s="57"/>
    </row>
    <row r="122" spans="1:23" x14ac:dyDescent="0.2">
      <c r="E122" s="54"/>
      <c r="N122" s="57"/>
      <c r="O122" s="57"/>
    </row>
    <row r="123" spans="1:23" x14ac:dyDescent="0.2">
      <c r="E123" s="54"/>
      <c r="N123" s="57"/>
      <c r="O123" s="57"/>
    </row>
    <row r="124" spans="1:23" x14ac:dyDescent="0.2">
      <c r="E124" s="54"/>
      <c r="N124" s="57"/>
      <c r="O124" s="57"/>
    </row>
    <row r="125" spans="1:23" x14ac:dyDescent="0.2">
      <c r="E125" s="54"/>
      <c r="N125" s="57"/>
      <c r="O125" s="57"/>
    </row>
    <row r="126" spans="1:23" x14ac:dyDescent="0.2">
      <c r="E126" s="54"/>
      <c r="N126" s="57"/>
      <c r="O126" s="57"/>
    </row>
    <row r="127" spans="1:23" x14ac:dyDescent="0.2">
      <c r="E127" s="54"/>
      <c r="N127" s="57"/>
      <c r="O127" s="57"/>
    </row>
    <row r="128" spans="1:23" x14ac:dyDescent="0.2">
      <c r="E128" s="54"/>
      <c r="N128" s="57"/>
      <c r="O128" s="57"/>
    </row>
    <row r="129" spans="5:5" x14ac:dyDescent="0.2">
      <c r="E129" s="54"/>
    </row>
    <row r="130" spans="5:5" x14ac:dyDescent="0.2">
      <c r="E130" s="54"/>
    </row>
    <row r="131" spans="5:5" x14ac:dyDescent="0.2">
      <c r="E131" s="54"/>
    </row>
    <row r="132" spans="5:5" x14ac:dyDescent="0.2">
      <c r="E132" s="54"/>
    </row>
  </sheetData>
  <mergeCells count="41">
    <mergeCell ref="M2:M5"/>
    <mergeCell ref="A2:A5"/>
    <mergeCell ref="B2:B5"/>
    <mergeCell ref="C2:C5"/>
    <mergeCell ref="D2:E4"/>
    <mergeCell ref="J2:J5"/>
    <mergeCell ref="C1:D1"/>
    <mergeCell ref="W2:W5"/>
    <mergeCell ref="N2:N5"/>
    <mergeCell ref="O2:O5"/>
    <mergeCell ref="P2:P5"/>
    <mergeCell ref="F2:F5"/>
    <mergeCell ref="Q2:Q5"/>
    <mergeCell ref="U2:U5"/>
    <mergeCell ref="V2:V5"/>
    <mergeCell ref="G2:G5"/>
    <mergeCell ref="H2:I4"/>
    <mergeCell ref="R2:R5"/>
    <mergeCell ref="S2:S5"/>
    <mergeCell ref="T2:T5"/>
    <mergeCell ref="K2:K5"/>
    <mergeCell ref="L2:L5"/>
    <mergeCell ref="A7:A21"/>
    <mergeCell ref="B7:B21"/>
    <mergeCell ref="C7:C21"/>
    <mergeCell ref="A25:A39"/>
    <mergeCell ref="B25:B39"/>
    <mergeCell ref="C25:C39"/>
    <mergeCell ref="A43:A57"/>
    <mergeCell ref="B43:B57"/>
    <mergeCell ref="C43:C57"/>
    <mergeCell ref="A61:A75"/>
    <mergeCell ref="B61:B75"/>
    <mergeCell ref="C61:C75"/>
    <mergeCell ref="D117:G117"/>
    <mergeCell ref="A79:A93"/>
    <mergeCell ref="B79:B93"/>
    <mergeCell ref="C79:C93"/>
    <mergeCell ref="A97:A111"/>
    <mergeCell ref="B97:B111"/>
    <mergeCell ref="C97:C111"/>
  </mergeCells>
  <printOptions horizontalCentered="1"/>
  <pageMargins left="0" right="0" top="0.55118110236220474" bottom="0" header="0" footer="0"/>
  <pageSetup paperSize="9" scale="5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8"/>
  <sheetViews>
    <sheetView zoomScale="90" zoomScaleNormal="90" workbookViewId="0">
      <selection activeCell="J10" sqref="J10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2.42578125" customWidth="1"/>
    <col min="9" max="9" width="12.140625" bestFit="1" customWidth="1"/>
    <col min="10" max="14" width="12.85546875" customWidth="1"/>
    <col min="15" max="15" width="14.42578125" style="3" customWidth="1"/>
    <col min="16" max="21" width="12.85546875" customWidth="1"/>
    <col min="22" max="22" width="15.28515625" customWidth="1"/>
    <col min="23" max="23" width="17.140625" customWidth="1"/>
  </cols>
  <sheetData>
    <row r="1" spans="1:23" s="5" customFormat="1" ht="15.75" customHeight="1" x14ac:dyDescent="0.25">
      <c r="A1" s="6"/>
      <c r="B1" s="7" t="s">
        <v>0</v>
      </c>
      <c r="C1" s="222">
        <v>2023</v>
      </c>
      <c r="D1" s="223"/>
      <c r="E1" s="8"/>
      <c r="F1" s="9"/>
      <c r="G1" s="9"/>
      <c r="H1" s="8"/>
      <c r="I1" s="8"/>
      <c r="J1" s="9"/>
      <c r="K1" s="9"/>
      <c r="L1" s="9"/>
      <c r="M1" s="8"/>
      <c r="N1" s="8"/>
      <c r="O1" s="9"/>
      <c r="P1" s="8"/>
      <c r="Q1" s="8"/>
      <c r="R1" s="8"/>
      <c r="S1" s="8"/>
      <c r="T1" s="8"/>
      <c r="U1" s="8"/>
      <c r="V1" s="8"/>
      <c r="W1" s="8"/>
    </row>
    <row r="2" spans="1:23" s="5" customFormat="1" ht="13.5" customHeight="1" x14ac:dyDescent="0.2">
      <c r="A2" s="219" t="s">
        <v>1</v>
      </c>
      <c r="B2" s="219" t="s">
        <v>2</v>
      </c>
      <c r="C2" s="230" t="s">
        <v>3</v>
      </c>
      <c r="D2" s="233" t="s">
        <v>4</v>
      </c>
      <c r="E2" s="234"/>
      <c r="F2" s="219" t="s">
        <v>42</v>
      </c>
      <c r="G2" s="219" t="s">
        <v>43</v>
      </c>
      <c r="H2" s="224" t="s">
        <v>39</v>
      </c>
      <c r="I2" s="225"/>
      <c r="J2" s="219" t="s">
        <v>38</v>
      </c>
      <c r="K2" s="219" t="s">
        <v>37</v>
      </c>
      <c r="L2" s="219" t="s">
        <v>5</v>
      </c>
      <c r="M2" s="219" t="s">
        <v>36</v>
      </c>
      <c r="N2" s="219" t="s">
        <v>35</v>
      </c>
      <c r="O2" s="219" t="s">
        <v>32</v>
      </c>
      <c r="P2" s="219" t="s">
        <v>33</v>
      </c>
      <c r="Q2" s="219" t="s">
        <v>69</v>
      </c>
      <c r="R2" s="219" t="s">
        <v>70</v>
      </c>
      <c r="S2" s="219" t="s">
        <v>71</v>
      </c>
      <c r="T2" s="219" t="s">
        <v>72</v>
      </c>
      <c r="U2" s="219" t="s">
        <v>30</v>
      </c>
      <c r="V2" s="219" t="s">
        <v>31</v>
      </c>
      <c r="W2" s="219" t="s">
        <v>34</v>
      </c>
    </row>
    <row r="3" spans="1:23" s="5" customFormat="1" ht="12.75" customHeight="1" x14ac:dyDescent="0.2">
      <c r="A3" s="220"/>
      <c r="B3" s="220"/>
      <c r="C3" s="231"/>
      <c r="D3" s="235"/>
      <c r="E3" s="236"/>
      <c r="F3" s="220"/>
      <c r="G3" s="220"/>
      <c r="H3" s="226"/>
      <c r="I3" s="227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s="5" customFormat="1" x14ac:dyDescent="0.2">
      <c r="A4" s="220"/>
      <c r="B4" s="220"/>
      <c r="C4" s="231"/>
      <c r="D4" s="237"/>
      <c r="E4" s="238"/>
      <c r="F4" s="220"/>
      <c r="G4" s="220"/>
      <c r="H4" s="228"/>
      <c r="I4" s="22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s="5" customFormat="1" ht="126" customHeight="1" x14ac:dyDescent="0.2">
      <c r="A5" s="221"/>
      <c r="B5" s="221"/>
      <c r="C5" s="232"/>
      <c r="D5" s="21" t="s">
        <v>6</v>
      </c>
      <c r="E5" s="21" t="s">
        <v>7</v>
      </c>
      <c r="F5" s="221"/>
      <c r="G5" s="221"/>
      <c r="H5" s="22" t="s">
        <v>40</v>
      </c>
      <c r="I5" s="22" t="s">
        <v>41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</row>
    <row r="6" spans="1:23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11</v>
      </c>
      <c r="G6" s="10">
        <v>11</v>
      </c>
      <c r="H6" s="10"/>
      <c r="I6" s="10"/>
      <c r="J6" s="10">
        <v>8</v>
      </c>
      <c r="K6" s="10">
        <v>9</v>
      </c>
      <c r="L6" s="10">
        <v>10</v>
      </c>
      <c r="M6" s="10">
        <v>17</v>
      </c>
      <c r="N6" s="10">
        <v>18</v>
      </c>
      <c r="O6" s="10">
        <v>14</v>
      </c>
      <c r="P6" s="10">
        <v>15</v>
      </c>
      <c r="Q6" s="10">
        <v>20</v>
      </c>
      <c r="R6" s="10"/>
      <c r="S6" s="10"/>
      <c r="T6" s="10"/>
      <c r="U6" s="10">
        <v>21</v>
      </c>
      <c r="V6" s="10">
        <v>22</v>
      </c>
      <c r="W6" s="11">
        <v>23</v>
      </c>
    </row>
    <row r="7" spans="1:23" ht="12.75" customHeight="1" x14ac:dyDescent="0.2">
      <c r="A7" s="213">
        <v>1</v>
      </c>
      <c r="B7" s="206" t="s">
        <v>26</v>
      </c>
      <c r="C7" s="210" t="s">
        <v>22</v>
      </c>
      <c r="D7" s="4" t="s">
        <v>8</v>
      </c>
      <c r="E7" s="40">
        <v>913.48</v>
      </c>
      <c r="F7" s="41">
        <v>5</v>
      </c>
      <c r="G7" s="41">
        <v>95</v>
      </c>
      <c r="H7" s="60"/>
      <c r="I7" s="58"/>
      <c r="J7" s="59">
        <f>(E7*F7)</f>
        <v>4567.3999999999996</v>
      </c>
      <c r="K7" s="59">
        <f>E7*G7</f>
        <v>86780.6</v>
      </c>
      <c r="L7" s="20">
        <f>SUM(J7,K7)</f>
        <v>91348</v>
      </c>
      <c r="M7" s="1">
        <f>J7-H7</f>
        <v>4567.3999999999996</v>
      </c>
      <c r="N7" s="1">
        <f>K7-I7</f>
        <v>86780.6</v>
      </c>
      <c r="O7" s="2"/>
      <c r="P7" s="2"/>
      <c r="Q7" s="46"/>
      <c r="R7" s="46"/>
      <c r="S7" s="46"/>
      <c r="T7" s="46"/>
      <c r="U7" s="46"/>
      <c r="V7" s="1"/>
      <c r="W7" s="19" t="s">
        <v>74</v>
      </c>
    </row>
    <row r="8" spans="1:23" x14ac:dyDescent="0.2">
      <c r="A8" s="214"/>
      <c r="B8" s="207"/>
      <c r="C8" s="211"/>
      <c r="D8" s="4" t="s">
        <v>9</v>
      </c>
      <c r="E8" s="43">
        <v>763.76</v>
      </c>
      <c r="F8" s="41">
        <v>5</v>
      </c>
      <c r="G8" s="41">
        <v>95</v>
      </c>
      <c r="H8" s="58"/>
      <c r="I8" s="58"/>
      <c r="J8" s="59">
        <f>(E8*F8)</f>
        <v>3818.8</v>
      </c>
      <c r="K8" s="59">
        <f>E8*G8</f>
        <v>72557.2</v>
      </c>
      <c r="L8" s="20">
        <f>SUM(J8,K8)</f>
        <v>76376</v>
      </c>
      <c r="M8" s="1">
        <f t="shared" ref="M8:N9" si="0">J8-H8</f>
        <v>3818.8</v>
      </c>
      <c r="N8" s="1">
        <f t="shared" si="0"/>
        <v>72557.2</v>
      </c>
      <c r="O8" s="2"/>
      <c r="P8" s="2"/>
      <c r="Q8" s="46"/>
      <c r="R8" s="46"/>
      <c r="S8" s="46"/>
      <c r="T8" s="46"/>
      <c r="U8" s="46"/>
      <c r="V8" s="1"/>
      <c r="W8" s="19"/>
    </row>
    <row r="9" spans="1:23" x14ac:dyDescent="0.2">
      <c r="A9" s="214"/>
      <c r="B9" s="207"/>
      <c r="C9" s="211"/>
      <c r="D9" s="4" t="s">
        <v>10</v>
      </c>
      <c r="E9" s="43">
        <v>1504.12</v>
      </c>
      <c r="F9" s="41">
        <v>5</v>
      </c>
      <c r="G9" s="41">
        <v>95</v>
      </c>
      <c r="H9" s="58"/>
      <c r="I9" s="58"/>
      <c r="J9" s="59">
        <f>(E9*F9)</f>
        <v>7520.5999999999995</v>
      </c>
      <c r="K9" s="59">
        <f>E9*G9</f>
        <v>142891.4</v>
      </c>
      <c r="L9" s="20">
        <f>SUM(J9,K9)</f>
        <v>150412</v>
      </c>
      <c r="M9" s="1">
        <f t="shared" si="0"/>
        <v>7520.5999999999995</v>
      </c>
      <c r="N9" s="1">
        <f t="shared" si="0"/>
        <v>142891.4</v>
      </c>
      <c r="O9" s="2"/>
      <c r="P9" s="2"/>
      <c r="Q9" s="46">
        <v>199283.6</v>
      </c>
      <c r="R9" s="46"/>
      <c r="S9" s="46"/>
      <c r="T9" s="46"/>
      <c r="U9" s="46"/>
      <c r="V9" s="1"/>
      <c r="W9" s="19"/>
    </row>
    <row r="10" spans="1:23" ht="24" x14ac:dyDescent="0.2">
      <c r="A10" s="214"/>
      <c r="B10" s="207"/>
      <c r="C10" s="211"/>
      <c r="D10" s="23" t="s">
        <v>44</v>
      </c>
      <c r="E10" s="13">
        <f>SUM(E7:E9)</f>
        <v>3181.3599999999997</v>
      </c>
      <c r="F10" s="13"/>
      <c r="G10" s="13"/>
      <c r="H10" s="13">
        <f t="shared" ref="H10:N10" si="1">SUM(H7:H9)</f>
        <v>0</v>
      </c>
      <c r="I10" s="13">
        <f t="shared" si="1"/>
        <v>0</v>
      </c>
      <c r="J10" s="13">
        <f t="shared" si="1"/>
        <v>15906.8</v>
      </c>
      <c r="K10" s="13">
        <f t="shared" si="1"/>
        <v>302229.19999999995</v>
      </c>
      <c r="L10" s="13">
        <f t="shared" si="1"/>
        <v>318136</v>
      </c>
      <c r="M10" s="13">
        <f t="shared" si="1"/>
        <v>15906.8</v>
      </c>
      <c r="N10" s="13">
        <f t="shared" si="1"/>
        <v>302229.19999999995</v>
      </c>
      <c r="O10" s="13"/>
      <c r="P10" s="13"/>
      <c r="Q10" s="13">
        <f>SUM(Q7:Q9)</f>
        <v>199283.6</v>
      </c>
      <c r="R10" s="13">
        <f>SUM(R7:R9)</f>
        <v>0</v>
      </c>
      <c r="S10" s="13"/>
      <c r="T10" s="13"/>
      <c r="U10" s="13">
        <f>SUM(U7:U9)</f>
        <v>0</v>
      </c>
      <c r="V10" s="13">
        <f>SUM(V7:V9)</f>
        <v>0</v>
      </c>
      <c r="W10" s="13"/>
    </row>
    <row r="11" spans="1:23" x14ac:dyDescent="0.2">
      <c r="A11" s="214"/>
      <c r="B11" s="207"/>
      <c r="C11" s="211"/>
      <c r="D11" s="4" t="s">
        <v>11</v>
      </c>
      <c r="E11" s="44">
        <v>943.02</v>
      </c>
      <c r="F11" s="41">
        <v>5</v>
      </c>
      <c r="G11" s="41">
        <v>95</v>
      </c>
      <c r="H11" s="42"/>
      <c r="I11" s="42"/>
      <c r="J11" s="59">
        <f>(E11*F11)</f>
        <v>4715.1000000000004</v>
      </c>
      <c r="K11" s="59">
        <f>E11*G11</f>
        <v>89586.9</v>
      </c>
      <c r="L11" s="20">
        <f>SUM(J11,K11)</f>
        <v>94302</v>
      </c>
      <c r="M11" s="1">
        <f t="shared" ref="M11:N13" si="2">J11-H11</f>
        <v>4715.1000000000004</v>
      </c>
      <c r="N11" s="1">
        <f t="shared" si="2"/>
        <v>89586.9</v>
      </c>
      <c r="O11" s="2"/>
      <c r="P11" s="2"/>
      <c r="Q11" s="46"/>
      <c r="R11" s="46"/>
      <c r="S11" s="46"/>
      <c r="T11" s="46"/>
      <c r="U11" s="46"/>
      <c r="V11" s="1"/>
      <c r="W11" s="19"/>
    </row>
    <row r="12" spans="1:23" x14ac:dyDescent="0.2">
      <c r="A12" s="214"/>
      <c r="B12" s="207"/>
      <c r="C12" s="211"/>
      <c r="D12" s="4" t="s">
        <v>12</v>
      </c>
      <c r="E12" s="44">
        <v>1170.82</v>
      </c>
      <c r="F12" s="41">
        <v>5</v>
      </c>
      <c r="G12" s="41">
        <v>95</v>
      </c>
      <c r="H12" s="42"/>
      <c r="I12" s="42"/>
      <c r="J12" s="59">
        <f>(E12*F12)</f>
        <v>5854.0999999999995</v>
      </c>
      <c r="K12" s="59">
        <f>E12*G12</f>
        <v>111227.9</v>
      </c>
      <c r="L12" s="20">
        <f>SUM(J12,K12)</f>
        <v>117082</v>
      </c>
      <c r="M12" s="1">
        <f t="shared" si="2"/>
        <v>5854.0999999999995</v>
      </c>
      <c r="N12" s="1">
        <f t="shared" si="2"/>
        <v>111227.9</v>
      </c>
      <c r="O12" s="2"/>
      <c r="P12" s="2"/>
      <c r="Q12" s="46"/>
      <c r="R12" s="46"/>
      <c r="S12" s="46"/>
      <c r="T12" s="46"/>
      <c r="U12" s="46"/>
      <c r="V12" s="1"/>
      <c r="W12" s="19"/>
    </row>
    <row r="13" spans="1:23" x14ac:dyDescent="0.2">
      <c r="A13" s="214"/>
      <c r="B13" s="207"/>
      <c r="C13" s="211"/>
      <c r="D13" s="4" t="s">
        <v>13</v>
      </c>
      <c r="E13" s="44">
        <v>1162.06</v>
      </c>
      <c r="F13" s="41">
        <v>5</v>
      </c>
      <c r="G13" s="41">
        <v>95</v>
      </c>
      <c r="H13" s="42"/>
      <c r="I13" s="42"/>
      <c r="J13" s="59">
        <f>(E13*F13)</f>
        <v>5810.2999999999993</v>
      </c>
      <c r="K13" s="59">
        <f>E13*G13</f>
        <v>110395.7</v>
      </c>
      <c r="L13" s="20">
        <f>SUM(J13,K13)</f>
        <v>116206</v>
      </c>
      <c r="M13" s="1">
        <f t="shared" si="2"/>
        <v>5810.2999999999993</v>
      </c>
      <c r="N13" s="1">
        <f t="shared" si="2"/>
        <v>110395.7</v>
      </c>
      <c r="O13" s="2"/>
      <c r="P13" s="2"/>
      <c r="Q13" s="46"/>
      <c r="R13" s="46"/>
      <c r="S13" s="46"/>
      <c r="T13" s="46"/>
      <c r="U13" s="46"/>
      <c r="V13" s="1"/>
      <c r="W13" s="19"/>
    </row>
    <row r="14" spans="1:23" ht="24" x14ac:dyDescent="0.2">
      <c r="A14" s="214"/>
      <c r="B14" s="207"/>
      <c r="C14" s="211"/>
      <c r="D14" s="23" t="s">
        <v>45</v>
      </c>
      <c r="E14" s="13">
        <f>SUM(E11,E12,E13)</f>
        <v>3275.9</v>
      </c>
      <c r="F14" s="13"/>
      <c r="G14" s="13"/>
      <c r="H14" s="13">
        <f>SUM(H11,H12,H13)</f>
        <v>0</v>
      </c>
      <c r="I14" s="13">
        <f>SUM(I11,I12,I13)</f>
        <v>0</v>
      </c>
      <c r="J14" s="13">
        <f t="shared" ref="J14:V14" si="3">SUM(J11,J12,J13)</f>
        <v>16379.5</v>
      </c>
      <c r="K14" s="13">
        <f t="shared" si="3"/>
        <v>311210.5</v>
      </c>
      <c r="L14" s="13">
        <f t="shared" si="3"/>
        <v>327590</v>
      </c>
      <c r="M14" s="13">
        <f t="shared" si="3"/>
        <v>16379.5</v>
      </c>
      <c r="N14" s="13">
        <f t="shared" si="3"/>
        <v>311210.5</v>
      </c>
      <c r="O14" s="13">
        <f t="shared" si="3"/>
        <v>0</v>
      </c>
      <c r="P14" s="13">
        <f t="shared" si="3"/>
        <v>0</v>
      </c>
      <c r="Q14" s="47">
        <f t="shared" si="3"/>
        <v>0</v>
      </c>
      <c r="R14" s="47">
        <f>SUM(R11:R13)</f>
        <v>0</v>
      </c>
      <c r="S14" s="47"/>
      <c r="T14" s="47"/>
      <c r="U14" s="47">
        <f t="shared" si="3"/>
        <v>0</v>
      </c>
      <c r="V14" s="13">
        <f t="shared" si="3"/>
        <v>0</v>
      </c>
      <c r="W14" s="14"/>
    </row>
    <row r="15" spans="1:23" x14ac:dyDescent="0.2">
      <c r="A15" s="214"/>
      <c r="B15" s="208"/>
      <c r="C15" s="211"/>
      <c r="D15" s="4" t="s">
        <v>14</v>
      </c>
      <c r="E15" s="44">
        <v>1091.7</v>
      </c>
      <c r="F15" s="41">
        <v>5</v>
      </c>
      <c r="G15" s="41">
        <v>95</v>
      </c>
      <c r="H15" s="42"/>
      <c r="I15" s="42"/>
      <c r="J15" s="59">
        <f>(E15*F15)</f>
        <v>5458.5</v>
      </c>
      <c r="K15" s="59">
        <f>E15*G15</f>
        <v>103711.5</v>
      </c>
      <c r="L15" s="20">
        <f>SUM(J15,K15)</f>
        <v>109170</v>
      </c>
      <c r="M15" s="1">
        <f t="shared" ref="M15:N17" si="4">J15-H15</f>
        <v>5458.5</v>
      </c>
      <c r="N15" s="1">
        <f t="shared" si="4"/>
        <v>103711.5</v>
      </c>
      <c r="O15" s="2"/>
      <c r="P15" s="2"/>
      <c r="Q15" s="46"/>
      <c r="R15" s="46"/>
      <c r="S15" s="46"/>
      <c r="T15" s="46"/>
      <c r="U15" s="46"/>
      <c r="V15" s="1"/>
      <c r="W15" s="19"/>
    </row>
    <row r="16" spans="1:23" x14ac:dyDescent="0.2">
      <c r="A16" s="214"/>
      <c r="B16" s="208"/>
      <c r="C16" s="211"/>
      <c r="D16" s="4" t="s">
        <v>15</v>
      </c>
      <c r="E16" s="44">
        <v>1300.28</v>
      </c>
      <c r="F16" s="41">
        <v>5</v>
      </c>
      <c r="G16" s="41">
        <v>95</v>
      </c>
      <c r="H16" s="42"/>
      <c r="I16" s="42"/>
      <c r="J16" s="59">
        <f>(E16*F16)</f>
        <v>6501.4</v>
      </c>
      <c r="K16" s="59">
        <f>E16*G16</f>
        <v>123526.59999999999</v>
      </c>
      <c r="L16" s="20">
        <f>SUM(J16,K16)</f>
        <v>130027.99999999999</v>
      </c>
      <c r="M16" s="1">
        <f t="shared" si="4"/>
        <v>6501.4</v>
      </c>
      <c r="N16" s="1">
        <f t="shared" si="4"/>
        <v>123526.59999999999</v>
      </c>
      <c r="O16" s="2"/>
      <c r="P16" s="2"/>
      <c r="Q16" s="46"/>
      <c r="R16" s="46"/>
      <c r="S16" s="46"/>
      <c r="T16" s="46"/>
      <c r="U16" s="46"/>
      <c r="V16" s="1"/>
      <c r="W16" s="19"/>
    </row>
    <row r="17" spans="1:23" x14ac:dyDescent="0.2">
      <c r="A17" s="214"/>
      <c r="B17" s="208"/>
      <c r="C17" s="211"/>
      <c r="D17" s="4" t="s">
        <v>16</v>
      </c>
      <c r="E17" s="44">
        <v>1216.32</v>
      </c>
      <c r="F17" s="41">
        <v>5</v>
      </c>
      <c r="G17" s="41">
        <v>95</v>
      </c>
      <c r="H17" s="42"/>
      <c r="I17" s="42"/>
      <c r="J17" s="59">
        <f>(E17*F17)</f>
        <v>6081.5999999999995</v>
      </c>
      <c r="K17" s="59">
        <f>E17*G17</f>
        <v>115550.39999999999</v>
      </c>
      <c r="L17" s="20">
        <f>SUM(J17,K17)</f>
        <v>121632</v>
      </c>
      <c r="M17" s="1">
        <f t="shared" si="4"/>
        <v>6081.5999999999995</v>
      </c>
      <c r="N17" s="1">
        <f t="shared" si="4"/>
        <v>115550.39999999999</v>
      </c>
      <c r="O17" s="2"/>
      <c r="P17" s="2"/>
      <c r="Q17" s="46"/>
      <c r="R17" s="46"/>
      <c r="S17" s="46"/>
      <c r="T17" s="46"/>
      <c r="U17" s="46"/>
      <c r="V17" s="1"/>
      <c r="W17" s="19"/>
    </row>
    <row r="18" spans="1:23" ht="24" x14ac:dyDescent="0.2">
      <c r="A18" s="214"/>
      <c r="B18" s="208"/>
      <c r="C18" s="211"/>
      <c r="D18" s="23" t="s">
        <v>46</v>
      </c>
      <c r="E18" s="13">
        <f>SUM(E15,E16,E17)</f>
        <v>3608.3</v>
      </c>
      <c r="F18" s="13"/>
      <c r="G18" s="13"/>
      <c r="H18" s="13">
        <f>SUM(H15,H16,H17)</f>
        <v>0</v>
      </c>
      <c r="I18" s="13">
        <f>SUM(I15,I16,I17)</f>
        <v>0</v>
      </c>
      <c r="J18" s="13">
        <f t="shared" ref="J18:V18" si="5">SUM(J15,J16,J17)</f>
        <v>18041.5</v>
      </c>
      <c r="K18" s="13">
        <f t="shared" si="5"/>
        <v>342788.5</v>
      </c>
      <c r="L18" s="13">
        <f t="shared" si="5"/>
        <v>360830</v>
      </c>
      <c r="M18" s="13">
        <f t="shared" si="5"/>
        <v>18041.5</v>
      </c>
      <c r="N18" s="13">
        <f t="shared" si="5"/>
        <v>342788.5</v>
      </c>
      <c r="O18" s="13">
        <f t="shared" si="5"/>
        <v>0</v>
      </c>
      <c r="P18" s="13">
        <f t="shared" si="5"/>
        <v>0</v>
      </c>
      <c r="Q18" s="47">
        <f t="shared" si="5"/>
        <v>0</v>
      </c>
      <c r="R18" s="47">
        <f>SUM(R15:R17)</f>
        <v>0</v>
      </c>
      <c r="S18" s="47"/>
      <c r="T18" s="47"/>
      <c r="U18" s="47">
        <f t="shared" si="5"/>
        <v>0</v>
      </c>
      <c r="V18" s="13">
        <f t="shared" si="5"/>
        <v>0</v>
      </c>
      <c r="W18" s="14"/>
    </row>
    <row r="19" spans="1:23" x14ac:dyDescent="0.2">
      <c r="A19" s="214"/>
      <c r="B19" s="208"/>
      <c r="C19" s="211"/>
      <c r="D19" s="4" t="s">
        <v>17</v>
      </c>
      <c r="E19" s="40">
        <v>1477</v>
      </c>
      <c r="F19" s="41">
        <v>5</v>
      </c>
      <c r="G19" s="41">
        <v>95</v>
      </c>
      <c r="H19" s="42"/>
      <c r="I19" s="42"/>
      <c r="J19" s="59">
        <f>(E19*F19)</f>
        <v>7385</v>
      </c>
      <c r="K19" s="59">
        <f>E19*G19</f>
        <v>140315</v>
      </c>
      <c r="L19" s="20">
        <f>SUM(J19,K19)</f>
        <v>147700</v>
      </c>
      <c r="M19" s="1">
        <f t="shared" ref="M19:N21" si="6">J19-H19</f>
        <v>7385</v>
      </c>
      <c r="N19" s="1">
        <f t="shared" si="6"/>
        <v>140315</v>
      </c>
      <c r="O19" s="2"/>
      <c r="P19" s="2"/>
      <c r="Q19" s="46"/>
      <c r="R19" s="46"/>
      <c r="S19" s="46"/>
      <c r="T19" s="46"/>
      <c r="U19" s="46"/>
      <c r="V19" s="1"/>
      <c r="W19" s="19"/>
    </row>
    <row r="20" spans="1:23" x14ac:dyDescent="0.2">
      <c r="A20" s="214"/>
      <c r="B20" s="208"/>
      <c r="C20" s="211"/>
      <c r="D20" s="4" t="s">
        <v>18</v>
      </c>
      <c r="E20" s="43">
        <v>1206.96</v>
      </c>
      <c r="F20" s="41">
        <v>5</v>
      </c>
      <c r="G20" s="41">
        <v>95</v>
      </c>
      <c r="H20" s="42"/>
      <c r="I20" s="42"/>
      <c r="J20" s="59">
        <f>(E20*F20)</f>
        <v>6034.8</v>
      </c>
      <c r="K20" s="59">
        <f>E20*G20</f>
        <v>114661.2</v>
      </c>
      <c r="L20" s="20">
        <f>SUM(J20,K20)</f>
        <v>120696</v>
      </c>
      <c r="M20" s="1">
        <f t="shared" si="6"/>
        <v>6034.8</v>
      </c>
      <c r="N20" s="1">
        <f t="shared" si="6"/>
        <v>114661.2</v>
      </c>
      <c r="O20" s="2"/>
      <c r="P20" s="2"/>
      <c r="Q20" s="46"/>
      <c r="R20" s="46"/>
      <c r="S20" s="46"/>
      <c r="T20" s="46"/>
      <c r="U20" s="46"/>
      <c r="V20" s="1"/>
      <c r="W20" s="19"/>
    </row>
    <row r="21" spans="1:23" x14ac:dyDescent="0.2">
      <c r="A21" s="215"/>
      <c r="B21" s="209"/>
      <c r="C21" s="212"/>
      <c r="D21" s="4" t="s">
        <v>19</v>
      </c>
      <c r="E21" s="43">
        <v>1092.82</v>
      </c>
      <c r="F21" s="41">
        <v>5</v>
      </c>
      <c r="G21" s="41">
        <v>95</v>
      </c>
      <c r="H21" s="42"/>
      <c r="I21" s="42"/>
      <c r="J21" s="59">
        <f>(E21*F21)</f>
        <v>5464.0999999999995</v>
      </c>
      <c r="K21" s="59">
        <f>E21*G21</f>
        <v>103817.9</v>
      </c>
      <c r="L21" s="20">
        <f>SUM(J21,K21)</f>
        <v>109282</v>
      </c>
      <c r="M21" s="1">
        <f t="shared" si="6"/>
        <v>5464.0999999999995</v>
      </c>
      <c r="N21" s="1">
        <f t="shared" si="6"/>
        <v>103817.9</v>
      </c>
      <c r="O21" s="2"/>
      <c r="P21" s="2"/>
      <c r="Q21" s="46"/>
      <c r="R21" s="46"/>
      <c r="S21" s="46"/>
      <c r="T21" s="46"/>
      <c r="U21" s="46"/>
      <c r="V21" s="1"/>
      <c r="W21" s="19"/>
    </row>
    <row r="22" spans="1:23" ht="24" x14ac:dyDescent="0.2">
      <c r="A22" s="15"/>
      <c r="B22" s="15"/>
      <c r="C22" s="15"/>
      <c r="D22" s="23" t="s">
        <v>47</v>
      </c>
      <c r="E22" s="13">
        <f>SUM(E19,E20,E21)</f>
        <v>3776.7799999999997</v>
      </c>
      <c r="F22" s="13"/>
      <c r="G22" s="13"/>
      <c r="H22" s="13">
        <f>SUM(H19,H20,H21)</f>
        <v>0</v>
      </c>
      <c r="I22" s="13">
        <f>SUM(I19,I20,I21)</f>
        <v>0</v>
      </c>
      <c r="J22" s="13">
        <f t="shared" ref="J22:V22" si="7">SUM(J19,J20,J21)</f>
        <v>18883.899999999998</v>
      </c>
      <c r="K22" s="13">
        <f t="shared" si="7"/>
        <v>358794.1</v>
      </c>
      <c r="L22" s="13">
        <f t="shared" si="7"/>
        <v>377678</v>
      </c>
      <c r="M22" s="13">
        <f t="shared" si="7"/>
        <v>18883.899999999998</v>
      </c>
      <c r="N22" s="13">
        <f t="shared" si="7"/>
        <v>358794.1</v>
      </c>
      <c r="O22" s="13">
        <f t="shared" si="7"/>
        <v>0</v>
      </c>
      <c r="P22" s="13">
        <f t="shared" si="7"/>
        <v>0</v>
      </c>
      <c r="Q22" s="47">
        <f t="shared" si="7"/>
        <v>0</v>
      </c>
      <c r="R22" s="47">
        <f>SUM(R19:R21)</f>
        <v>0</v>
      </c>
      <c r="S22" s="47"/>
      <c r="T22" s="47"/>
      <c r="U22" s="47">
        <f t="shared" si="7"/>
        <v>0</v>
      </c>
      <c r="V22" s="13">
        <f t="shared" si="7"/>
        <v>0</v>
      </c>
      <c r="W22" s="14"/>
    </row>
    <row r="23" spans="1:23" s="28" customFormat="1" ht="24" x14ac:dyDescent="0.2">
      <c r="A23" s="34"/>
      <c r="B23" s="34"/>
      <c r="C23" s="35"/>
      <c r="D23" s="36" t="s">
        <v>50</v>
      </c>
      <c r="E23" s="37">
        <f>SUM(E10+E14+E18+E22)</f>
        <v>13842.34</v>
      </c>
      <c r="F23" s="37"/>
      <c r="G23" s="37"/>
      <c r="H23" s="37">
        <f>SUM(H10+H14+H18+H22)</f>
        <v>0</v>
      </c>
      <c r="I23" s="37">
        <f>SUM(I10+I14+I18+I22)</f>
        <v>0</v>
      </c>
      <c r="J23" s="37">
        <f>SUM(J10+J14+J18+J22)</f>
        <v>69211.7</v>
      </c>
      <c r="K23" s="37">
        <f t="shared" ref="K23:V23" si="8">SUM(K10+K14+K18+K22)</f>
        <v>1315022.2999999998</v>
      </c>
      <c r="L23" s="37">
        <f t="shared" si="8"/>
        <v>1384234</v>
      </c>
      <c r="M23" s="37">
        <f t="shared" si="8"/>
        <v>69211.7</v>
      </c>
      <c r="N23" s="37">
        <f t="shared" si="8"/>
        <v>1315022.2999999998</v>
      </c>
      <c r="O23" s="37">
        <f t="shared" si="8"/>
        <v>0</v>
      </c>
      <c r="P23" s="37">
        <f t="shared" si="8"/>
        <v>0</v>
      </c>
      <c r="Q23" s="48">
        <f t="shared" si="8"/>
        <v>199283.6</v>
      </c>
      <c r="R23" s="48">
        <f>SUM(R22,R18,R14,R10)</f>
        <v>0</v>
      </c>
      <c r="S23" s="48">
        <f>I23-Q23</f>
        <v>-199283.6</v>
      </c>
      <c r="T23" s="48">
        <f>H23-R23</f>
        <v>0</v>
      </c>
      <c r="U23" s="48">
        <f t="shared" si="8"/>
        <v>0</v>
      </c>
      <c r="V23" s="37">
        <f t="shared" si="8"/>
        <v>0</v>
      </c>
      <c r="W23" s="38"/>
    </row>
    <row r="24" spans="1:23" s="28" customFormat="1" ht="36" x14ac:dyDescent="0.2">
      <c r="A24" s="24"/>
      <c r="B24" s="24"/>
      <c r="C24" s="25"/>
      <c r="D24" s="26" t="s">
        <v>51</v>
      </c>
      <c r="E24" s="27">
        <f>E23+'2022'!E24</f>
        <v>193077.33000000002</v>
      </c>
      <c r="F24" s="27"/>
      <c r="G24" s="27"/>
      <c r="H24" s="27">
        <f>H23+'2022'!H24</f>
        <v>192275.53199999998</v>
      </c>
      <c r="I24" s="27">
        <f>I23+'2022'!I24</f>
        <v>4134929.72</v>
      </c>
      <c r="J24" s="27">
        <f>J23+'2022'!J24</f>
        <v>332551.788</v>
      </c>
      <c r="K24" s="27">
        <f>K23+'2022'!K24</f>
        <v>7104613.2000000002</v>
      </c>
      <c r="L24" s="27">
        <f>L23+'2022'!L24</f>
        <v>7437164.9879999999</v>
      </c>
      <c r="M24" s="27">
        <f>M23+'2022'!M24</f>
        <v>140276.25599999999</v>
      </c>
      <c r="N24" s="27">
        <f>N23+'2022'!N24</f>
        <v>2969683.4799999995</v>
      </c>
      <c r="O24" s="27">
        <f>O23+'2022'!O24</f>
        <v>0</v>
      </c>
      <c r="P24" s="27">
        <f>P23+'2022'!P24</f>
        <v>0</v>
      </c>
      <c r="Q24" s="27">
        <f>Q23+'2022'!Q24</f>
        <v>1187254.92</v>
      </c>
      <c r="R24" s="27">
        <f>SUM(R23+'2022'!R24)</f>
        <v>60733</v>
      </c>
      <c r="S24" s="27">
        <f>I24-Q24</f>
        <v>2947674.8000000003</v>
      </c>
      <c r="T24" s="27">
        <f>H24-R24</f>
        <v>131542.53199999998</v>
      </c>
      <c r="U24" s="27">
        <f>U23+'2022'!U24</f>
        <v>0</v>
      </c>
      <c r="V24" s="27">
        <f>V23+'2022'!V24</f>
        <v>0</v>
      </c>
      <c r="W24" s="27">
        <f>W23+'2022'!W24</f>
        <v>0</v>
      </c>
    </row>
    <row r="25" spans="1:23" ht="12.75" customHeight="1" x14ac:dyDescent="0.2">
      <c r="A25" s="213">
        <v>2</v>
      </c>
      <c r="B25" s="206" t="s">
        <v>27</v>
      </c>
      <c r="C25" s="216" t="s">
        <v>56</v>
      </c>
      <c r="D25" s="4" t="s">
        <v>8</v>
      </c>
      <c r="E25" s="40">
        <v>303.24</v>
      </c>
      <c r="F25" s="41">
        <v>5</v>
      </c>
      <c r="G25" s="41">
        <v>95</v>
      </c>
      <c r="H25" s="148">
        <v>1516.2</v>
      </c>
      <c r="I25" s="149">
        <v>28807.8</v>
      </c>
      <c r="J25" s="2">
        <f>(E25*F25)</f>
        <v>1516.2</v>
      </c>
      <c r="K25" s="2">
        <f>E25*G25</f>
        <v>28807.8</v>
      </c>
      <c r="L25" s="20">
        <f>SUM(J25,K25)</f>
        <v>30324</v>
      </c>
      <c r="M25" s="1">
        <f t="shared" ref="M25:N26" si="9">J25-H25</f>
        <v>0</v>
      </c>
      <c r="N25" s="1">
        <f t="shared" si="9"/>
        <v>0</v>
      </c>
      <c r="O25" s="2"/>
      <c r="P25" s="2"/>
      <c r="Q25" s="46">
        <v>310053.40000000002</v>
      </c>
      <c r="R25" s="46">
        <v>16318.6</v>
      </c>
      <c r="S25" s="46"/>
      <c r="T25" s="46"/>
      <c r="U25" s="46"/>
      <c r="V25" s="1"/>
      <c r="W25" s="19"/>
    </row>
    <row r="26" spans="1:23" ht="12" customHeight="1" x14ac:dyDescent="0.2">
      <c r="A26" s="214"/>
      <c r="B26" s="207"/>
      <c r="C26" s="217"/>
      <c r="D26" s="4" t="s">
        <v>9</v>
      </c>
      <c r="E26" s="43">
        <v>249.98</v>
      </c>
      <c r="F26" s="41">
        <v>5</v>
      </c>
      <c r="G26" s="41">
        <v>95</v>
      </c>
      <c r="H26" s="149">
        <v>1249.8999999999999</v>
      </c>
      <c r="I26" s="149">
        <v>23748.1</v>
      </c>
      <c r="J26" s="2">
        <f>(E26*F26)</f>
        <v>1249.8999999999999</v>
      </c>
      <c r="K26" s="2">
        <f>E26*G26</f>
        <v>23748.1</v>
      </c>
      <c r="L26" s="20">
        <f>SUM(J26,K26)</f>
        <v>24998</v>
      </c>
      <c r="M26" s="1">
        <f t="shared" si="9"/>
        <v>0</v>
      </c>
      <c r="N26" s="1">
        <f t="shared" si="9"/>
        <v>0</v>
      </c>
      <c r="O26" s="2"/>
      <c r="P26" s="2"/>
      <c r="Q26" s="46"/>
      <c r="R26" s="46"/>
      <c r="S26" s="46"/>
      <c r="T26" s="46"/>
      <c r="U26" s="46"/>
      <c r="V26" s="1"/>
      <c r="W26" s="19" t="s">
        <v>66</v>
      </c>
    </row>
    <row r="27" spans="1:23" ht="12" customHeight="1" x14ac:dyDescent="0.2">
      <c r="A27" s="214"/>
      <c r="B27" s="207"/>
      <c r="C27" s="217"/>
      <c r="D27" s="4" t="s">
        <v>57</v>
      </c>
      <c r="E27" s="43">
        <v>306.77999999999997</v>
      </c>
      <c r="F27" s="41">
        <v>5</v>
      </c>
      <c r="G27" s="41">
        <v>95</v>
      </c>
      <c r="H27" s="42">
        <v>1533.8999999999999</v>
      </c>
      <c r="I27" s="42">
        <v>29144.1</v>
      </c>
      <c r="J27" s="2">
        <f>(E27*F27)</f>
        <v>1533.8999999999999</v>
      </c>
      <c r="K27" s="2">
        <f>E27*G27</f>
        <v>29144.1</v>
      </c>
      <c r="L27" s="20">
        <f>SUM(J27,K27)</f>
        <v>30678</v>
      </c>
      <c r="M27" s="1">
        <f>J27-H27</f>
        <v>0</v>
      </c>
      <c r="N27" s="1">
        <f>K27-I27</f>
        <v>0</v>
      </c>
      <c r="O27" s="2"/>
      <c r="P27" s="2"/>
      <c r="Q27" s="46"/>
      <c r="R27" s="46"/>
      <c r="S27" s="46"/>
      <c r="T27" s="46"/>
      <c r="U27" s="46"/>
      <c r="V27" s="1"/>
      <c r="W27" s="19"/>
    </row>
    <row r="28" spans="1:23" ht="12.75" customHeight="1" x14ac:dyDescent="0.2">
      <c r="A28" s="214"/>
      <c r="B28" s="207"/>
      <c r="C28" s="217"/>
      <c r="D28" s="23" t="s">
        <v>44</v>
      </c>
      <c r="E28" s="13">
        <f>SUM(E25:E27)</f>
        <v>860</v>
      </c>
      <c r="F28" s="13"/>
      <c r="G28" s="13"/>
      <c r="H28" s="13">
        <f t="shared" ref="H28:Q28" si="10">SUM(H25:H27)</f>
        <v>4300</v>
      </c>
      <c r="I28" s="13">
        <f t="shared" si="10"/>
        <v>81700</v>
      </c>
      <c r="J28" s="13">
        <f t="shared" si="10"/>
        <v>4300</v>
      </c>
      <c r="K28" s="13">
        <f t="shared" si="10"/>
        <v>81700</v>
      </c>
      <c r="L28" s="13">
        <f t="shared" si="10"/>
        <v>86000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13">
        <f t="shared" si="10"/>
        <v>0</v>
      </c>
      <c r="Q28" s="13">
        <f t="shared" si="10"/>
        <v>310053.40000000002</v>
      </c>
      <c r="R28" s="13">
        <f>SUM(R25:R27)</f>
        <v>16318.6</v>
      </c>
      <c r="S28" s="13"/>
      <c r="T28" s="13"/>
      <c r="U28" s="13">
        <f>SUM(U25:U27)</f>
        <v>0</v>
      </c>
      <c r="V28" s="13">
        <f>SUM(V25:V27)</f>
        <v>0</v>
      </c>
      <c r="W28" s="14"/>
    </row>
    <row r="29" spans="1:23" ht="12.75" customHeight="1" x14ac:dyDescent="0.2">
      <c r="A29" s="214"/>
      <c r="B29" s="207"/>
      <c r="C29" s="217"/>
      <c r="D29" s="4" t="s">
        <v>11</v>
      </c>
      <c r="E29" s="40">
        <v>298.5</v>
      </c>
      <c r="F29" s="41">
        <v>5</v>
      </c>
      <c r="G29" s="41">
        <v>95</v>
      </c>
      <c r="H29" s="149">
        <v>1492.5</v>
      </c>
      <c r="I29" s="149">
        <v>28357.5</v>
      </c>
      <c r="J29" s="2">
        <f>(E29*F29)</f>
        <v>1492.5</v>
      </c>
      <c r="K29" s="2">
        <f>E29*G29</f>
        <v>28357.5</v>
      </c>
      <c r="L29" s="20">
        <f>SUM(J29,K29)</f>
        <v>29850</v>
      </c>
      <c r="M29" s="1">
        <f t="shared" ref="M29:N31" si="11">J29-H29</f>
        <v>0</v>
      </c>
      <c r="N29" s="1">
        <f t="shared" si="11"/>
        <v>0</v>
      </c>
      <c r="O29" s="2"/>
      <c r="P29" s="2"/>
      <c r="Q29" s="46"/>
      <c r="R29" s="46"/>
      <c r="S29" s="46"/>
      <c r="T29" s="46"/>
      <c r="U29" s="46"/>
      <c r="V29" s="1"/>
      <c r="W29" s="19"/>
    </row>
    <row r="30" spans="1:23" x14ac:dyDescent="0.2">
      <c r="A30" s="214"/>
      <c r="B30" s="207"/>
      <c r="C30" s="217"/>
      <c r="D30" s="4" t="s">
        <v>12</v>
      </c>
      <c r="E30" s="40">
        <v>378.76</v>
      </c>
      <c r="F30" s="41">
        <v>5</v>
      </c>
      <c r="G30" s="41">
        <v>95</v>
      </c>
      <c r="H30" s="58">
        <v>1893.8</v>
      </c>
      <c r="I30" s="58">
        <v>35982.199999999997</v>
      </c>
      <c r="J30" s="2">
        <f>(E30*F30)</f>
        <v>1893.8</v>
      </c>
      <c r="K30" s="2">
        <f>E30*G30</f>
        <v>35982.199999999997</v>
      </c>
      <c r="L30" s="20">
        <f>SUM(J30,K30)</f>
        <v>37876</v>
      </c>
      <c r="M30" s="1">
        <f t="shared" si="11"/>
        <v>0</v>
      </c>
      <c r="N30" s="1">
        <f t="shared" si="11"/>
        <v>0</v>
      </c>
      <c r="O30" s="2"/>
      <c r="P30" s="2"/>
      <c r="Q30" s="46"/>
      <c r="R30" s="46"/>
      <c r="S30" s="46"/>
      <c r="T30" s="46"/>
      <c r="U30" s="46"/>
      <c r="V30" s="1"/>
      <c r="W30" s="53"/>
    </row>
    <row r="31" spans="1:23" ht="12.75" customHeight="1" x14ac:dyDescent="0.2">
      <c r="A31" s="214"/>
      <c r="B31" s="207"/>
      <c r="C31" s="217"/>
      <c r="D31" s="4" t="s">
        <v>13</v>
      </c>
      <c r="E31" s="40">
        <v>364.48</v>
      </c>
      <c r="F31" s="41">
        <v>5</v>
      </c>
      <c r="G31" s="41">
        <v>95</v>
      </c>
      <c r="H31" s="58">
        <v>1822.4</v>
      </c>
      <c r="I31" s="58">
        <v>34625.599999999999</v>
      </c>
      <c r="J31" s="2">
        <f>(E31*F31)</f>
        <v>1822.4</v>
      </c>
      <c r="K31" s="2">
        <f>E31*G31</f>
        <v>34625.599999999999</v>
      </c>
      <c r="L31" s="20">
        <f>SUM(J31,K31)</f>
        <v>36448</v>
      </c>
      <c r="M31" s="1">
        <f t="shared" si="11"/>
        <v>0</v>
      </c>
      <c r="N31" s="1">
        <f t="shared" si="11"/>
        <v>0</v>
      </c>
      <c r="O31" s="2"/>
      <c r="P31" s="2"/>
      <c r="Q31" s="46"/>
      <c r="R31" s="46"/>
      <c r="S31" s="46"/>
      <c r="T31" s="46"/>
      <c r="U31" s="46"/>
      <c r="V31" s="1"/>
      <c r="W31" s="19"/>
    </row>
    <row r="32" spans="1:23" ht="12.75" customHeight="1" x14ac:dyDescent="0.2">
      <c r="A32" s="214"/>
      <c r="B32" s="207"/>
      <c r="C32" s="217"/>
      <c r="D32" s="23" t="s">
        <v>45</v>
      </c>
      <c r="E32" s="13">
        <f>SUM(E29,E30,E31)</f>
        <v>1041.74</v>
      </c>
      <c r="F32" s="13"/>
      <c r="G32" s="13"/>
      <c r="H32" s="29">
        <f>SUM(H29:H31)</f>
        <v>5208.7000000000007</v>
      </c>
      <c r="I32" s="29">
        <f>SUM(I29:I31)</f>
        <v>98965.299999999988</v>
      </c>
      <c r="J32" s="13">
        <f t="shared" ref="J32:V32" si="12">SUM(J29,J30,J31)</f>
        <v>5208.7000000000007</v>
      </c>
      <c r="K32" s="13">
        <f t="shared" si="12"/>
        <v>98965.299999999988</v>
      </c>
      <c r="L32" s="13">
        <f t="shared" si="12"/>
        <v>104174</v>
      </c>
      <c r="M32" s="13">
        <f t="shared" si="12"/>
        <v>0</v>
      </c>
      <c r="N32" s="13">
        <f t="shared" si="12"/>
        <v>0</v>
      </c>
      <c r="O32" s="13">
        <f t="shared" si="12"/>
        <v>0</v>
      </c>
      <c r="P32" s="13">
        <f t="shared" si="12"/>
        <v>0</v>
      </c>
      <c r="Q32" s="47">
        <f t="shared" si="12"/>
        <v>0</v>
      </c>
      <c r="R32" s="13">
        <f>SUM(R29:R31)</f>
        <v>0</v>
      </c>
      <c r="S32" s="47"/>
      <c r="T32" s="47"/>
      <c r="U32" s="47">
        <f t="shared" si="12"/>
        <v>0</v>
      </c>
      <c r="V32" s="13">
        <f t="shared" si="12"/>
        <v>0</v>
      </c>
      <c r="W32" s="14"/>
    </row>
    <row r="33" spans="1:23" ht="12.75" customHeight="1" x14ac:dyDescent="0.2">
      <c r="A33" s="214"/>
      <c r="B33" s="208"/>
      <c r="C33" s="217"/>
      <c r="D33" s="4" t="s">
        <v>14</v>
      </c>
      <c r="E33" s="43">
        <v>350.34</v>
      </c>
      <c r="F33" s="41">
        <v>5</v>
      </c>
      <c r="G33" s="41">
        <v>95</v>
      </c>
      <c r="H33" s="58">
        <v>1751.6999999999998</v>
      </c>
      <c r="I33" s="58">
        <v>33282.299999999996</v>
      </c>
      <c r="J33" s="2">
        <f>(E33*F33)</f>
        <v>1751.6999999999998</v>
      </c>
      <c r="K33" s="2">
        <f>E33*G33</f>
        <v>33282.299999999996</v>
      </c>
      <c r="L33" s="20">
        <f>SUM(J33,K33)</f>
        <v>35033.999999999993</v>
      </c>
      <c r="M33" s="1">
        <f t="shared" ref="M33:N35" si="13">J33-H33</f>
        <v>0</v>
      </c>
      <c r="N33" s="1">
        <f t="shared" si="13"/>
        <v>0</v>
      </c>
      <c r="O33" s="2"/>
      <c r="P33" s="2"/>
      <c r="Q33" s="46">
        <v>690804</v>
      </c>
      <c r="R33" s="46"/>
      <c r="S33" s="46"/>
      <c r="T33" s="46"/>
      <c r="U33" s="46"/>
      <c r="V33" s="1"/>
      <c r="W33" s="19"/>
    </row>
    <row r="34" spans="1:23" ht="12.75" customHeight="1" x14ac:dyDescent="0.2">
      <c r="A34" s="214"/>
      <c r="B34" s="208"/>
      <c r="C34" s="217"/>
      <c r="D34" s="4" t="s">
        <v>15</v>
      </c>
      <c r="E34" s="40">
        <v>392.36</v>
      </c>
      <c r="F34" s="41">
        <v>5</v>
      </c>
      <c r="G34" s="41">
        <v>95</v>
      </c>
      <c r="H34" s="42">
        <v>1961.8000000000002</v>
      </c>
      <c r="I34" s="42">
        <v>37274.200000000004</v>
      </c>
      <c r="J34" s="2">
        <f>(E34*F34)</f>
        <v>1961.8000000000002</v>
      </c>
      <c r="K34" s="2">
        <f>E34*G34</f>
        <v>37274.200000000004</v>
      </c>
      <c r="L34" s="20">
        <f>SUM(J34,K34)</f>
        <v>39236.000000000007</v>
      </c>
      <c r="M34" s="1">
        <f t="shared" si="13"/>
        <v>0</v>
      </c>
      <c r="N34" s="1">
        <f t="shared" si="13"/>
        <v>0</v>
      </c>
      <c r="O34" s="2"/>
      <c r="P34" s="2"/>
      <c r="Q34" s="46"/>
      <c r="R34" s="46"/>
      <c r="S34" s="46"/>
      <c r="T34" s="46"/>
      <c r="U34" s="46"/>
      <c r="V34" s="1"/>
      <c r="W34" s="19"/>
    </row>
    <row r="35" spans="1:23" ht="12.75" customHeight="1" x14ac:dyDescent="0.2">
      <c r="A35" s="214"/>
      <c r="B35" s="208"/>
      <c r="C35" s="217"/>
      <c r="D35" s="4" t="s">
        <v>16</v>
      </c>
      <c r="E35" s="43">
        <v>333.04</v>
      </c>
      <c r="F35" s="41">
        <v>5</v>
      </c>
      <c r="G35" s="41">
        <v>95</v>
      </c>
      <c r="H35" s="42">
        <v>1665.2</v>
      </c>
      <c r="I35" s="42">
        <v>31638.800000000003</v>
      </c>
      <c r="J35" s="2">
        <f>(E35*F35)</f>
        <v>1665.2</v>
      </c>
      <c r="K35" s="2">
        <f>E35*G35</f>
        <v>31638.800000000003</v>
      </c>
      <c r="L35" s="20">
        <f>SUM(J35,K35)</f>
        <v>33304</v>
      </c>
      <c r="M35" s="1">
        <f t="shared" si="13"/>
        <v>0</v>
      </c>
      <c r="N35" s="1">
        <f t="shared" si="13"/>
        <v>0</v>
      </c>
      <c r="O35" s="2"/>
      <c r="P35" s="2"/>
      <c r="Q35" s="46"/>
      <c r="R35" s="46"/>
      <c r="S35" s="46"/>
      <c r="T35" s="46"/>
      <c r="U35" s="46"/>
      <c r="V35" s="1"/>
      <c r="W35" s="19"/>
    </row>
    <row r="36" spans="1:23" ht="12.75" customHeight="1" x14ac:dyDescent="0.2">
      <c r="A36" s="214"/>
      <c r="B36" s="208"/>
      <c r="C36" s="217"/>
      <c r="D36" s="23" t="s">
        <v>46</v>
      </c>
      <c r="E36" s="13">
        <f>SUM(E33,E34,E35)</f>
        <v>1075.74</v>
      </c>
      <c r="F36" s="13"/>
      <c r="G36" s="13"/>
      <c r="H36" s="29">
        <f>SUM(H33:H35)</f>
        <v>5378.7</v>
      </c>
      <c r="I36" s="29">
        <f>SUM(I33:I35)</f>
        <v>102195.3</v>
      </c>
      <c r="J36" s="13">
        <f t="shared" ref="J36:V36" si="14">SUM(J33,J34,J35)</f>
        <v>5378.7</v>
      </c>
      <c r="K36" s="13">
        <f t="shared" si="14"/>
        <v>102195.3</v>
      </c>
      <c r="L36" s="13">
        <f t="shared" si="14"/>
        <v>107574</v>
      </c>
      <c r="M36" s="13">
        <f t="shared" si="14"/>
        <v>0</v>
      </c>
      <c r="N36" s="13">
        <f t="shared" si="14"/>
        <v>0</v>
      </c>
      <c r="O36" s="13">
        <f t="shared" si="14"/>
        <v>0</v>
      </c>
      <c r="P36" s="13">
        <f t="shared" si="14"/>
        <v>0</v>
      </c>
      <c r="Q36" s="47">
        <f t="shared" si="14"/>
        <v>690804</v>
      </c>
      <c r="R36" s="13">
        <f>SUM(R33:R35)</f>
        <v>0</v>
      </c>
      <c r="S36" s="47"/>
      <c r="T36" s="47"/>
      <c r="U36" s="47">
        <f t="shared" si="14"/>
        <v>0</v>
      </c>
      <c r="V36" s="13">
        <f t="shared" si="14"/>
        <v>0</v>
      </c>
      <c r="W36" s="14"/>
    </row>
    <row r="37" spans="1:23" ht="12.75" customHeight="1" x14ac:dyDescent="0.2">
      <c r="A37" s="214"/>
      <c r="B37" s="208"/>
      <c r="C37" s="217"/>
      <c r="D37" s="4" t="s">
        <v>17</v>
      </c>
      <c r="E37" s="40">
        <v>351.98</v>
      </c>
      <c r="F37" s="41">
        <v>5</v>
      </c>
      <c r="G37" s="41">
        <v>95</v>
      </c>
      <c r="H37" s="42">
        <v>1759.9</v>
      </c>
      <c r="I37" s="42">
        <v>33438.1</v>
      </c>
      <c r="J37" s="2">
        <f>(E37*F37)</f>
        <v>1759.9</v>
      </c>
      <c r="K37" s="2">
        <f>E37*G37</f>
        <v>33438.1</v>
      </c>
      <c r="L37" s="20">
        <f>SUM(J37,K37)</f>
        <v>35198</v>
      </c>
      <c r="M37" s="1">
        <f t="shared" ref="M37:N39" si="15">J37-H37</f>
        <v>0</v>
      </c>
      <c r="N37" s="1">
        <f t="shared" si="15"/>
        <v>0</v>
      </c>
      <c r="O37" s="2"/>
      <c r="P37" s="2"/>
      <c r="Q37" s="46"/>
      <c r="R37" s="46"/>
      <c r="S37" s="46"/>
      <c r="T37" s="46"/>
      <c r="U37" s="46"/>
      <c r="V37" s="1"/>
      <c r="W37" s="19"/>
    </row>
    <row r="38" spans="1:23" ht="12.75" customHeight="1" x14ac:dyDescent="0.2">
      <c r="A38" s="214"/>
      <c r="B38" s="208"/>
      <c r="C38" s="217"/>
      <c r="D38" s="4" t="s">
        <v>18</v>
      </c>
      <c r="E38" s="40">
        <v>327.32</v>
      </c>
      <c r="F38" s="41">
        <v>5</v>
      </c>
      <c r="G38" s="41">
        <v>95</v>
      </c>
      <c r="H38" s="42">
        <v>1636.6</v>
      </c>
      <c r="I38" s="42">
        <v>31095.399999999998</v>
      </c>
      <c r="J38" s="2">
        <f>(E38*F38)</f>
        <v>1636.6</v>
      </c>
      <c r="K38" s="2">
        <f>E38*G38</f>
        <v>31095.399999999998</v>
      </c>
      <c r="L38" s="20">
        <f>SUM(J38,K38)</f>
        <v>32731.999999999996</v>
      </c>
      <c r="M38" s="1">
        <f t="shared" si="15"/>
        <v>0</v>
      </c>
      <c r="N38" s="1">
        <f t="shared" si="15"/>
        <v>0</v>
      </c>
      <c r="O38" s="2"/>
      <c r="P38" s="2"/>
      <c r="Q38" s="46"/>
      <c r="R38" s="46"/>
      <c r="S38" s="46"/>
      <c r="T38" s="46"/>
      <c r="U38" s="46"/>
      <c r="V38" s="1"/>
      <c r="W38" s="19"/>
    </row>
    <row r="39" spans="1:23" ht="13.5" customHeight="1" x14ac:dyDescent="0.2">
      <c r="A39" s="215"/>
      <c r="B39" s="209"/>
      <c r="C39" s="218"/>
      <c r="D39" s="4" t="s">
        <v>19</v>
      </c>
      <c r="E39" s="43">
        <v>327.98</v>
      </c>
      <c r="F39" s="41">
        <v>5</v>
      </c>
      <c r="G39" s="41">
        <v>95</v>
      </c>
      <c r="H39" s="42">
        <v>1639.9</v>
      </c>
      <c r="I39" s="42">
        <v>31158.100000000002</v>
      </c>
      <c r="J39" s="2">
        <f>(E39*F39)</f>
        <v>1639.9</v>
      </c>
      <c r="K39" s="2">
        <f>E39*G39</f>
        <v>31158.100000000002</v>
      </c>
      <c r="L39" s="20">
        <f>SUM(J39,K39)</f>
        <v>32798</v>
      </c>
      <c r="M39" s="1">
        <f t="shared" si="15"/>
        <v>0</v>
      </c>
      <c r="N39" s="1">
        <f t="shared" si="15"/>
        <v>0</v>
      </c>
      <c r="O39" s="2"/>
      <c r="P39" s="2"/>
      <c r="Q39" s="46"/>
      <c r="R39" s="46"/>
      <c r="S39" s="46"/>
      <c r="T39" s="46"/>
      <c r="U39" s="46"/>
      <c r="V39" s="1"/>
      <c r="W39" s="19"/>
    </row>
    <row r="40" spans="1:23" ht="24" x14ac:dyDescent="0.2">
      <c r="A40" s="16"/>
      <c r="B40" s="16"/>
      <c r="C40" s="16"/>
      <c r="D40" s="23" t="s">
        <v>47</v>
      </c>
      <c r="E40" s="13">
        <f>SUM(E37,E38,E39)</f>
        <v>1007.28</v>
      </c>
      <c r="F40" s="13"/>
      <c r="G40" s="13"/>
      <c r="H40" s="29">
        <f>SUM(H37:H39)</f>
        <v>5036.3999999999996</v>
      </c>
      <c r="I40" s="29">
        <f>SUM(I37:I39)</f>
        <v>95691.6</v>
      </c>
      <c r="J40" s="13">
        <f t="shared" ref="J40:V40" si="16">SUM(J37,J38,J39)</f>
        <v>5036.3999999999996</v>
      </c>
      <c r="K40" s="13">
        <f t="shared" si="16"/>
        <v>95691.6</v>
      </c>
      <c r="L40" s="13">
        <f t="shared" si="16"/>
        <v>100728</v>
      </c>
      <c r="M40" s="13">
        <f t="shared" si="16"/>
        <v>0</v>
      </c>
      <c r="N40" s="13">
        <f t="shared" si="16"/>
        <v>0</v>
      </c>
      <c r="O40" s="13">
        <f t="shared" si="16"/>
        <v>0</v>
      </c>
      <c r="P40" s="13">
        <f t="shared" si="16"/>
        <v>0</v>
      </c>
      <c r="Q40" s="47">
        <f t="shared" si="16"/>
        <v>0</v>
      </c>
      <c r="R40" s="13">
        <f>SUM(R37:R39)</f>
        <v>0</v>
      </c>
      <c r="S40" s="47"/>
      <c r="T40" s="47"/>
      <c r="U40" s="47">
        <f t="shared" si="16"/>
        <v>0</v>
      </c>
      <c r="V40" s="13">
        <f t="shared" si="16"/>
        <v>0</v>
      </c>
      <c r="W40" s="14"/>
    </row>
    <row r="41" spans="1:23" s="28" customFormat="1" ht="24" x14ac:dyDescent="0.2">
      <c r="A41" s="34"/>
      <c r="B41" s="34"/>
      <c r="C41" s="35"/>
      <c r="D41" s="36" t="s">
        <v>50</v>
      </c>
      <c r="E41" s="37">
        <f>SUM(E28+E32+E36+E40)</f>
        <v>3984.76</v>
      </c>
      <c r="F41" s="37"/>
      <c r="G41" s="37"/>
      <c r="H41" s="37">
        <f>SUM(H28+H32+H36+H40)</f>
        <v>19923.800000000003</v>
      </c>
      <c r="I41" s="37">
        <f>SUM(I28+I32+I36+I40)</f>
        <v>378552.19999999995</v>
      </c>
      <c r="J41" s="37">
        <f t="shared" ref="J41:V41" si="17">SUM(J28+J32+J36+J40)</f>
        <v>19923.800000000003</v>
      </c>
      <c r="K41" s="37">
        <f t="shared" si="17"/>
        <v>378552.19999999995</v>
      </c>
      <c r="L41" s="37">
        <f t="shared" si="17"/>
        <v>398476</v>
      </c>
      <c r="M41" s="37">
        <f t="shared" si="17"/>
        <v>0</v>
      </c>
      <c r="N41" s="37">
        <f t="shared" si="17"/>
        <v>0</v>
      </c>
      <c r="O41" s="37">
        <f t="shared" si="17"/>
        <v>0</v>
      </c>
      <c r="P41" s="37">
        <f t="shared" si="17"/>
        <v>0</v>
      </c>
      <c r="Q41" s="48">
        <f t="shared" si="17"/>
        <v>1000857.4</v>
      </c>
      <c r="R41" s="48">
        <f>SUM(R28+R32+R36+R40)</f>
        <v>16318.6</v>
      </c>
      <c r="S41" s="48">
        <f>I41-Q41</f>
        <v>-622305.20000000007</v>
      </c>
      <c r="T41" s="48">
        <f>H41-R41</f>
        <v>3605.2000000000025</v>
      </c>
      <c r="U41" s="48">
        <f t="shared" si="17"/>
        <v>0</v>
      </c>
      <c r="V41" s="37">
        <f t="shared" si="17"/>
        <v>0</v>
      </c>
      <c r="W41" s="38"/>
    </row>
    <row r="42" spans="1:23" s="28" customFormat="1" ht="36" x14ac:dyDescent="0.2">
      <c r="A42" s="24"/>
      <c r="B42" s="24"/>
      <c r="C42" s="25"/>
      <c r="D42" s="26" t="s">
        <v>51</v>
      </c>
      <c r="E42" s="27">
        <f>E41+'2022'!E42</f>
        <v>56145.39</v>
      </c>
      <c r="F42" s="27"/>
      <c r="G42" s="27"/>
      <c r="H42" s="27">
        <f>H41+'2022'!H42</f>
        <v>90405.562000000005</v>
      </c>
      <c r="I42" s="27">
        <f>I41+'2022'!I42</f>
        <v>2157287.6900000004</v>
      </c>
      <c r="J42" s="27">
        <f>J41+'2022'!J42</f>
        <v>97405.944000000003</v>
      </c>
      <c r="K42" s="27">
        <f>K41+'2022'!K42</f>
        <v>2438685.5900000003</v>
      </c>
      <c r="L42" s="27">
        <f>L41+'2022'!L42</f>
        <v>2536091.534</v>
      </c>
      <c r="M42" s="27">
        <f>M41+'2022'!M42</f>
        <v>7000.3819999999996</v>
      </c>
      <c r="N42" s="27">
        <f>N41+'2022'!N42</f>
        <v>281397.90000000002</v>
      </c>
      <c r="O42" s="27">
        <f>O41+'2022'!O42</f>
        <v>0</v>
      </c>
      <c r="P42" s="27">
        <f>P41+'2022'!P42</f>
        <v>0</v>
      </c>
      <c r="Q42" s="27">
        <f>Q41+'2022'!Q42</f>
        <v>1818821.38</v>
      </c>
      <c r="R42" s="27">
        <f>SUM(R41+'2022'!R42)</f>
        <v>16318.6</v>
      </c>
      <c r="S42" s="27">
        <f>I42-Q42</f>
        <v>338466.31000000052</v>
      </c>
      <c r="T42" s="27">
        <f>H42-R42</f>
        <v>74086.962</v>
      </c>
      <c r="U42" s="27">
        <f>U41+'2022'!U42</f>
        <v>0</v>
      </c>
      <c r="V42" s="27">
        <f>V41+'2022'!V42</f>
        <v>0</v>
      </c>
      <c r="W42" s="27">
        <f>W41+'2022'!W42</f>
        <v>0</v>
      </c>
    </row>
    <row r="43" spans="1:23" ht="12.75" customHeight="1" x14ac:dyDescent="0.2">
      <c r="A43" s="213">
        <v>3</v>
      </c>
      <c r="B43" s="206" t="s">
        <v>27</v>
      </c>
      <c r="C43" s="216" t="s">
        <v>24</v>
      </c>
      <c r="D43" s="4" t="s">
        <v>8</v>
      </c>
      <c r="E43" s="40">
        <v>248.5</v>
      </c>
      <c r="F43" s="41">
        <v>5</v>
      </c>
      <c r="G43" s="41">
        <v>95</v>
      </c>
      <c r="H43" s="45"/>
      <c r="I43" s="45"/>
      <c r="J43" s="2">
        <f>(E43*F43)</f>
        <v>1242.5</v>
      </c>
      <c r="K43" s="2">
        <f>E43*G43</f>
        <v>23607.5</v>
      </c>
      <c r="L43" s="20">
        <f>SUM(J43,K43)</f>
        <v>24850</v>
      </c>
      <c r="M43" s="1">
        <f t="shared" ref="M43:N43" si="18">J43-H43</f>
        <v>1242.5</v>
      </c>
      <c r="N43" s="1">
        <f t="shared" si="18"/>
        <v>23607.5</v>
      </c>
      <c r="O43" s="2"/>
      <c r="P43" s="2"/>
      <c r="Q43" s="46"/>
      <c r="R43" s="46"/>
      <c r="S43" s="46"/>
      <c r="T43" s="46"/>
      <c r="U43" s="46"/>
      <c r="V43" s="1"/>
      <c r="W43" s="19"/>
    </row>
    <row r="44" spans="1:23" ht="12.75" customHeight="1" x14ac:dyDescent="0.2">
      <c r="A44" s="214"/>
      <c r="B44" s="207"/>
      <c r="C44" s="217"/>
      <c r="D44" s="4" t="s">
        <v>9</v>
      </c>
      <c r="E44" s="43">
        <v>217.22</v>
      </c>
      <c r="F44" s="41">
        <v>5</v>
      </c>
      <c r="G44" s="41">
        <v>95</v>
      </c>
      <c r="H44" s="45"/>
      <c r="I44" s="45"/>
      <c r="J44" s="2">
        <f>(E44*F44)</f>
        <v>1086.0999999999999</v>
      </c>
      <c r="K44" s="2">
        <f>E44*G44</f>
        <v>20635.900000000001</v>
      </c>
      <c r="L44" s="20">
        <f>SUM(J44,K44)</f>
        <v>21722</v>
      </c>
      <c r="M44" s="1">
        <f>J44-H44</f>
        <v>1086.0999999999999</v>
      </c>
      <c r="N44" s="1">
        <f>K44-I44</f>
        <v>20635.900000000001</v>
      </c>
      <c r="O44" s="2"/>
      <c r="P44" s="2"/>
      <c r="Q44" s="46"/>
      <c r="R44" s="46"/>
      <c r="S44" s="46"/>
      <c r="T44" s="46"/>
      <c r="U44" s="46"/>
      <c r="V44" s="1"/>
      <c r="W44" s="19"/>
    </row>
    <row r="45" spans="1:23" ht="12.75" customHeight="1" x14ac:dyDescent="0.2">
      <c r="A45" s="214"/>
      <c r="B45" s="207"/>
      <c r="C45" s="217"/>
      <c r="D45" s="4" t="s">
        <v>10</v>
      </c>
      <c r="E45" s="43">
        <v>303.66000000000003</v>
      </c>
      <c r="F45" s="41">
        <v>5</v>
      </c>
      <c r="G45" s="41">
        <v>95</v>
      </c>
      <c r="H45" s="45"/>
      <c r="I45" s="45"/>
      <c r="J45" s="2">
        <f>(E45*F45)</f>
        <v>1518.3000000000002</v>
      </c>
      <c r="K45" s="2">
        <f>E45*G45</f>
        <v>28847.7</v>
      </c>
      <c r="L45" s="20">
        <f>SUM(J45,K45)</f>
        <v>30366</v>
      </c>
      <c r="M45" s="1">
        <f>J45-H45</f>
        <v>1518.3000000000002</v>
      </c>
      <c r="N45" s="1">
        <f>K45-I45</f>
        <v>28847.7</v>
      </c>
      <c r="O45" s="2"/>
      <c r="P45" s="2"/>
      <c r="Q45" s="46"/>
      <c r="R45" s="46"/>
      <c r="S45" s="46"/>
      <c r="T45" s="46"/>
      <c r="U45" s="46"/>
      <c r="V45" s="1"/>
      <c r="W45" s="19"/>
    </row>
    <row r="46" spans="1:23" ht="12.75" customHeight="1" x14ac:dyDescent="0.2">
      <c r="A46" s="214"/>
      <c r="B46" s="207"/>
      <c r="C46" s="217"/>
      <c r="D46" s="23" t="s">
        <v>44</v>
      </c>
      <c r="E46" s="13">
        <f>SUM(E43:E45)</f>
        <v>769.38000000000011</v>
      </c>
      <c r="F46" s="13"/>
      <c r="G46" s="13"/>
      <c r="H46" s="13">
        <f t="shared" ref="H46:Q46" si="19">SUM(H43:H45)</f>
        <v>0</v>
      </c>
      <c r="I46" s="13">
        <f t="shared" si="19"/>
        <v>0</v>
      </c>
      <c r="J46" s="13">
        <f t="shared" si="19"/>
        <v>3846.9</v>
      </c>
      <c r="K46" s="13">
        <f t="shared" si="19"/>
        <v>73091.100000000006</v>
      </c>
      <c r="L46" s="13">
        <f t="shared" si="19"/>
        <v>76938</v>
      </c>
      <c r="M46" s="13">
        <f t="shared" si="19"/>
        <v>3846.9</v>
      </c>
      <c r="N46" s="13">
        <f t="shared" si="19"/>
        <v>73091.100000000006</v>
      </c>
      <c r="O46" s="13">
        <f t="shared" si="19"/>
        <v>0</v>
      </c>
      <c r="P46" s="13">
        <f t="shared" si="19"/>
        <v>0</v>
      </c>
      <c r="Q46" s="13">
        <f t="shared" si="19"/>
        <v>0</v>
      </c>
      <c r="R46" s="13">
        <f>SUM(R43:R45)</f>
        <v>0</v>
      </c>
      <c r="S46" s="13"/>
      <c r="T46" s="13"/>
      <c r="U46" s="13">
        <f>SUM(U43:U45)</f>
        <v>0</v>
      </c>
      <c r="V46" s="13">
        <f>SUM(V43:V45)</f>
        <v>0</v>
      </c>
      <c r="W46" s="14"/>
    </row>
    <row r="47" spans="1:23" ht="12.75" customHeight="1" x14ac:dyDescent="0.2">
      <c r="A47" s="214"/>
      <c r="B47" s="207"/>
      <c r="C47" s="217"/>
      <c r="D47" s="4" t="s">
        <v>11</v>
      </c>
      <c r="E47" s="40">
        <v>271.24</v>
      </c>
      <c r="F47" s="41">
        <v>5</v>
      </c>
      <c r="G47" s="41">
        <v>95</v>
      </c>
      <c r="H47" s="42"/>
      <c r="I47" s="42"/>
      <c r="J47" s="2">
        <f>(E47*F47)</f>
        <v>1356.2</v>
      </c>
      <c r="K47" s="2">
        <f>E47*G47</f>
        <v>25767.8</v>
      </c>
      <c r="L47" s="20">
        <f>SUM(J47,K47)</f>
        <v>27124</v>
      </c>
      <c r="M47" s="1">
        <f t="shared" ref="M47:N49" si="20">J47-H47</f>
        <v>1356.2</v>
      </c>
      <c r="N47" s="1">
        <f t="shared" si="20"/>
        <v>25767.8</v>
      </c>
      <c r="O47" s="2"/>
      <c r="P47" s="2"/>
      <c r="Q47" s="46"/>
      <c r="R47" s="46"/>
      <c r="S47" s="46"/>
      <c r="T47" s="46"/>
      <c r="U47" s="46"/>
      <c r="V47" s="1"/>
      <c r="W47" s="19"/>
    </row>
    <row r="48" spans="1:23" ht="12.75" customHeight="1" x14ac:dyDescent="0.2">
      <c r="A48" s="214"/>
      <c r="B48" s="207"/>
      <c r="C48" s="217"/>
      <c r="D48" s="4" t="s">
        <v>12</v>
      </c>
      <c r="E48" s="40">
        <v>312.12</v>
      </c>
      <c r="F48" s="41">
        <v>5</v>
      </c>
      <c r="G48" s="41">
        <v>95</v>
      </c>
      <c r="H48" s="42"/>
      <c r="I48" s="42"/>
      <c r="J48" s="2">
        <f>(E48*F48)</f>
        <v>1560.6</v>
      </c>
      <c r="K48" s="2">
        <f>E48*G48</f>
        <v>29651.4</v>
      </c>
      <c r="L48" s="20">
        <f>SUM(J48,K48)</f>
        <v>31212</v>
      </c>
      <c r="M48" s="1">
        <f t="shared" si="20"/>
        <v>1560.6</v>
      </c>
      <c r="N48" s="1">
        <f t="shared" si="20"/>
        <v>29651.4</v>
      </c>
      <c r="O48" s="2"/>
      <c r="P48" s="2"/>
      <c r="Q48" s="46"/>
      <c r="R48" s="46"/>
      <c r="S48" s="46"/>
      <c r="T48" s="46"/>
      <c r="U48" s="46"/>
      <c r="V48" s="1"/>
      <c r="W48" s="19"/>
    </row>
    <row r="49" spans="1:23" ht="12.75" customHeight="1" x14ac:dyDescent="0.2">
      <c r="A49" s="214"/>
      <c r="B49" s="207"/>
      <c r="C49" s="217"/>
      <c r="D49" s="4" t="s">
        <v>13</v>
      </c>
      <c r="E49" s="40">
        <v>293.95999999999998</v>
      </c>
      <c r="F49" s="41">
        <v>5</v>
      </c>
      <c r="G49" s="41">
        <v>95</v>
      </c>
      <c r="H49" s="42"/>
      <c r="I49" s="42"/>
      <c r="J49" s="2">
        <f>(E49*F49)</f>
        <v>1469.8</v>
      </c>
      <c r="K49" s="2">
        <f>E49*G49</f>
        <v>27926.199999999997</v>
      </c>
      <c r="L49" s="20">
        <f>SUM(J49,K49)</f>
        <v>29395.999999999996</v>
      </c>
      <c r="M49" s="1">
        <f t="shared" si="20"/>
        <v>1469.8</v>
      </c>
      <c r="N49" s="1">
        <f t="shared" si="20"/>
        <v>27926.199999999997</v>
      </c>
      <c r="O49" s="2"/>
      <c r="P49" s="2"/>
      <c r="Q49" s="46"/>
      <c r="R49" s="46"/>
      <c r="S49" s="46"/>
      <c r="T49" s="46"/>
      <c r="U49" s="46"/>
      <c r="V49" s="1"/>
      <c r="W49" s="19"/>
    </row>
    <row r="50" spans="1:23" ht="12.75" customHeight="1" x14ac:dyDescent="0.2">
      <c r="A50" s="214"/>
      <c r="B50" s="207"/>
      <c r="C50" s="217"/>
      <c r="D50" s="23" t="s">
        <v>45</v>
      </c>
      <c r="E50" s="13">
        <f>SUM(E47,E48,E49)</f>
        <v>877.31999999999994</v>
      </c>
      <c r="F50" s="13"/>
      <c r="G50" s="13"/>
      <c r="H50" s="29">
        <f>SUM(H47:H49)</f>
        <v>0</v>
      </c>
      <c r="I50" s="29">
        <f>SUM(I47:I49)</f>
        <v>0</v>
      </c>
      <c r="J50" s="13">
        <f t="shared" ref="J50:V50" si="21">SUM(J47,J48,J49)</f>
        <v>4386.6000000000004</v>
      </c>
      <c r="K50" s="13">
        <f t="shared" si="21"/>
        <v>83345.399999999994</v>
      </c>
      <c r="L50" s="13">
        <f t="shared" si="21"/>
        <v>87732</v>
      </c>
      <c r="M50" s="13">
        <f t="shared" si="21"/>
        <v>4386.6000000000004</v>
      </c>
      <c r="N50" s="13">
        <f t="shared" si="21"/>
        <v>83345.399999999994</v>
      </c>
      <c r="O50" s="13">
        <f t="shared" si="21"/>
        <v>0</v>
      </c>
      <c r="P50" s="13">
        <f t="shared" si="21"/>
        <v>0</v>
      </c>
      <c r="Q50" s="47">
        <f t="shared" si="21"/>
        <v>0</v>
      </c>
      <c r="R50" s="47">
        <f>SUM(R47:R49)</f>
        <v>0</v>
      </c>
      <c r="S50" s="47"/>
      <c r="T50" s="47"/>
      <c r="U50" s="47">
        <f t="shared" si="21"/>
        <v>0</v>
      </c>
      <c r="V50" s="13">
        <f t="shared" si="21"/>
        <v>0</v>
      </c>
      <c r="W50" s="14"/>
    </row>
    <row r="51" spans="1:23" ht="12.75" customHeight="1" x14ac:dyDescent="0.2">
      <c r="A51" s="214"/>
      <c r="B51" s="208"/>
      <c r="C51" s="217"/>
      <c r="D51" s="4" t="s">
        <v>14</v>
      </c>
      <c r="E51" s="40">
        <v>289.2</v>
      </c>
      <c r="F51" s="41">
        <v>5</v>
      </c>
      <c r="G51" s="41">
        <v>95</v>
      </c>
      <c r="H51" s="42"/>
      <c r="I51" s="42"/>
      <c r="J51" s="2">
        <f>(E51*F51)</f>
        <v>1446</v>
      </c>
      <c r="K51" s="2">
        <f>E51*G51</f>
        <v>27474</v>
      </c>
      <c r="L51" s="20">
        <f>SUM(J51,K51)</f>
        <v>28920</v>
      </c>
      <c r="M51" s="1">
        <f t="shared" ref="M51:N53" si="22">J51-H51</f>
        <v>1446</v>
      </c>
      <c r="N51" s="1">
        <f t="shared" si="22"/>
        <v>27474</v>
      </c>
      <c r="O51" s="2"/>
      <c r="P51" s="2"/>
      <c r="Q51" s="46"/>
      <c r="R51" s="46"/>
      <c r="S51" s="46"/>
      <c r="T51" s="46"/>
      <c r="U51" s="46"/>
      <c r="V51" s="1"/>
      <c r="W51" s="19"/>
    </row>
    <row r="52" spans="1:23" ht="12.75" customHeight="1" x14ac:dyDescent="0.2">
      <c r="A52" s="214"/>
      <c r="B52" s="208"/>
      <c r="C52" s="217"/>
      <c r="D52" s="4" t="s">
        <v>15</v>
      </c>
      <c r="E52" s="43">
        <v>331</v>
      </c>
      <c r="F52" s="41">
        <v>5</v>
      </c>
      <c r="G52" s="41">
        <v>95</v>
      </c>
      <c r="H52" s="42"/>
      <c r="I52" s="42"/>
      <c r="J52" s="2">
        <f>(E52*F52)</f>
        <v>1655</v>
      </c>
      <c r="K52" s="2">
        <f>E52*G52</f>
        <v>31445</v>
      </c>
      <c r="L52" s="20">
        <f>SUM(J52,K52)</f>
        <v>33100</v>
      </c>
      <c r="M52" s="1">
        <f t="shared" si="22"/>
        <v>1655</v>
      </c>
      <c r="N52" s="1">
        <f t="shared" si="22"/>
        <v>31445</v>
      </c>
      <c r="O52" s="2"/>
      <c r="P52" s="2"/>
      <c r="Q52" s="46"/>
      <c r="R52" s="46"/>
      <c r="S52" s="46"/>
      <c r="T52" s="46"/>
      <c r="U52" s="46"/>
      <c r="V52" s="1"/>
      <c r="W52" s="19"/>
    </row>
    <row r="53" spans="1:23" ht="12.75" customHeight="1" x14ac:dyDescent="0.2">
      <c r="A53" s="214"/>
      <c r="B53" s="208"/>
      <c r="C53" s="217"/>
      <c r="D53" s="4" t="s">
        <v>16</v>
      </c>
      <c r="E53" s="43">
        <v>296.77999999999997</v>
      </c>
      <c r="F53" s="41">
        <v>5</v>
      </c>
      <c r="G53" s="41">
        <v>95</v>
      </c>
      <c r="H53" s="42"/>
      <c r="I53" s="42"/>
      <c r="J53" s="2">
        <f>(E53*F53)</f>
        <v>1483.8999999999999</v>
      </c>
      <c r="K53" s="2">
        <f>E53*G53</f>
        <v>28194.1</v>
      </c>
      <c r="L53" s="20">
        <f>SUM(J53,K53)</f>
        <v>29678</v>
      </c>
      <c r="M53" s="1">
        <f t="shared" si="22"/>
        <v>1483.8999999999999</v>
      </c>
      <c r="N53" s="1">
        <f t="shared" si="22"/>
        <v>28194.1</v>
      </c>
      <c r="O53" s="2"/>
      <c r="P53" s="2"/>
      <c r="Q53" s="46"/>
      <c r="R53" s="46"/>
      <c r="S53" s="46"/>
      <c r="T53" s="46"/>
      <c r="U53" s="46"/>
      <c r="V53" s="1"/>
      <c r="W53" s="19" t="s">
        <v>73</v>
      </c>
    </row>
    <row r="54" spans="1:23" ht="12.75" customHeight="1" x14ac:dyDescent="0.2">
      <c r="A54" s="214"/>
      <c r="B54" s="208"/>
      <c r="C54" s="217"/>
      <c r="D54" s="23" t="s">
        <v>46</v>
      </c>
      <c r="E54" s="13">
        <f>SUM(E51,E52,E53)</f>
        <v>916.98</v>
      </c>
      <c r="F54" s="13"/>
      <c r="G54" s="13"/>
      <c r="H54" s="29">
        <f>SUM(H51:H53)</f>
        <v>0</v>
      </c>
      <c r="I54" s="29">
        <f>SUM(I51:I53)</f>
        <v>0</v>
      </c>
      <c r="J54" s="13">
        <f t="shared" ref="J54:V54" si="23">SUM(J51,J52,J53)</f>
        <v>4584.8999999999996</v>
      </c>
      <c r="K54" s="13">
        <f t="shared" si="23"/>
        <v>87113.1</v>
      </c>
      <c r="L54" s="13">
        <f t="shared" si="23"/>
        <v>91698</v>
      </c>
      <c r="M54" s="13">
        <f t="shared" si="23"/>
        <v>4584.8999999999996</v>
      </c>
      <c r="N54" s="13">
        <f t="shared" si="23"/>
        <v>87113.1</v>
      </c>
      <c r="O54" s="13">
        <f t="shared" si="23"/>
        <v>0</v>
      </c>
      <c r="P54" s="13">
        <f t="shared" si="23"/>
        <v>0</v>
      </c>
      <c r="Q54" s="47">
        <f t="shared" si="23"/>
        <v>0</v>
      </c>
      <c r="R54" s="47">
        <f>SUM(R51:R53)</f>
        <v>0</v>
      </c>
      <c r="S54" s="47"/>
      <c r="T54" s="47"/>
      <c r="U54" s="47">
        <f t="shared" si="23"/>
        <v>0</v>
      </c>
      <c r="V54" s="13">
        <f t="shared" si="23"/>
        <v>0</v>
      </c>
      <c r="W54" s="14"/>
    </row>
    <row r="55" spans="1:23" ht="12.75" customHeight="1" x14ac:dyDescent="0.2">
      <c r="A55" s="214"/>
      <c r="B55" s="208"/>
      <c r="C55" s="217"/>
      <c r="D55" s="4" t="s">
        <v>17</v>
      </c>
      <c r="E55" s="40">
        <v>307.58</v>
      </c>
      <c r="F55" s="41">
        <v>5</v>
      </c>
      <c r="G55" s="41">
        <v>95</v>
      </c>
      <c r="H55" s="42"/>
      <c r="I55" s="42"/>
      <c r="J55" s="2">
        <f>(E55*F55)</f>
        <v>1537.8999999999999</v>
      </c>
      <c r="K55" s="2">
        <f>E55*G55</f>
        <v>29220.1</v>
      </c>
      <c r="L55" s="20">
        <f>SUM(J55,K55)</f>
        <v>30758</v>
      </c>
      <c r="M55" s="1">
        <f t="shared" ref="M55:N57" si="24">J55-H55</f>
        <v>1537.8999999999999</v>
      </c>
      <c r="N55" s="1">
        <f t="shared" si="24"/>
        <v>29220.1</v>
      </c>
      <c r="O55" s="2"/>
      <c r="P55" s="2"/>
      <c r="Q55" s="46"/>
      <c r="R55" s="46"/>
      <c r="S55" s="46"/>
      <c r="T55" s="46"/>
      <c r="U55" s="46"/>
      <c r="V55" s="1"/>
      <c r="W55" s="19"/>
    </row>
    <row r="56" spans="1:23" ht="12.75" customHeight="1" x14ac:dyDescent="0.2">
      <c r="A56" s="214"/>
      <c r="B56" s="208"/>
      <c r="C56" s="217"/>
      <c r="D56" s="4" t="s">
        <v>18</v>
      </c>
      <c r="E56" s="40">
        <v>290.26</v>
      </c>
      <c r="F56" s="41">
        <v>5</v>
      </c>
      <c r="G56" s="41">
        <v>95</v>
      </c>
      <c r="H56" s="42"/>
      <c r="I56" s="42"/>
      <c r="J56" s="2">
        <f>(E56*F56)</f>
        <v>1451.3</v>
      </c>
      <c r="K56" s="2">
        <f>E56*G56</f>
        <v>27574.7</v>
      </c>
      <c r="L56" s="20">
        <f>SUM(J56,K56)</f>
        <v>29026</v>
      </c>
      <c r="M56" s="1">
        <f t="shared" si="24"/>
        <v>1451.3</v>
      </c>
      <c r="N56" s="1">
        <f t="shared" si="24"/>
        <v>27574.7</v>
      </c>
      <c r="O56" s="2"/>
      <c r="P56" s="2"/>
      <c r="Q56" s="46"/>
      <c r="R56" s="46"/>
      <c r="S56" s="46"/>
      <c r="T56" s="46"/>
      <c r="U56" s="46"/>
      <c r="V56" s="1"/>
      <c r="W56" s="19"/>
    </row>
    <row r="57" spans="1:23" ht="13.5" customHeight="1" x14ac:dyDescent="0.2">
      <c r="A57" s="215"/>
      <c r="B57" s="209"/>
      <c r="C57" s="218"/>
      <c r="D57" s="4" t="s">
        <v>19</v>
      </c>
      <c r="E57" s="43">
        <v>269.36</v>
      </c>
      <c r="F57" s="41">
        <v>5</v>
      </c>
      <c r="G57" s="41">
        <v>95</v>
      </c>
      <c r="H57" s="42"/>
      <c r="I57" s="42"/>
      <c r="J57" s="2">
        <f>(E57*F57)</f>
        <v>1346.8000000000002</v>
      </c>
      <c r="K57" s="2">
        <f>E57*G57</f>
        <v>25589.200000000001</v>
      </c>
      <c r="L57" s="20">
        <f>SUM(J57,K57)</f>
        <v>26936</v>
      </c>
      <c r="M57" s="1">
        <f t="shared" si="24"/>
        <v>1346.8000000000002</v>
      </c>
      <c r="N57" s="1">
        <f t="shared" si="24"/>
        <v>25589.200000000001</v>
      </c>
      <c r="O57" s="2"/>
      <c r="P57" s="2"/>
      <c r="Q57" s="46"/>
      <c r="R57" s="46"/>
      <c r="S57" s="46"/>
      <c r="T57" s="46"/>
      <c r="U57" s="46"/>
      <c r="V57" s="1"/>
      <c r="W57" s="19"/>
    </row>
    <row r="58" spans="1:23" ht="24" x14ac:dyDescent="0.2">
      <c r="A58" s="15"/>
      <c r="B58" s="15"/>
      <c r="C58" s="15"/>
      <c r="D58" s="23" t="s">
        <v>47</v>
      </c>
      <c r="E58" s="13">
        <f>SUM(E55,E56,E57)</f>
        <v>867.19999999999993</v>
      </c>
      <c r="F58" s="13"/>
      <c r="G58" s="13"/>
      <c r="H58" s="29">
        <f>SUM(H55:H57)</f>
        <v>0</v>
      </c>
      <c r="I58" s="29">
        <f>SUM(I55:I57)</f>
        <v>0</v>
      </c>
      <c r="J58" s="13">
        <f t="shared" ref="J58:V58" si="25">SUM(J55,J56,J57)</f>
        <v>4336</v>
      </c>
      <c r="K58" s="13">
        <f t="shared" si="25"/>
        <v>82384</v>
      </c>
      <c r="L58" s="13">
        <f t="shared" si="25"/>
        <v>86720</v>
      </c>
      <c r="M58" s="13">
        <f t="shared" si="25"/>
        <v>4336</v>
      </c>
      <c r="N58" s="13">
        <f t="shared" si="25"/>
        <v>82384</v>
      </c>
      <c r="O58" s="13">
        <f t="shared" si="25"/>
        <v>0</v>
      </c>
      <c r="P58" s="13">
        <f t="shared" si="25"/>
        <v>0</v>
      </c>
      <c r="Q58" s="47">
        <f t="shared" si="25"/>
        <v>0</v>
      </c>
      <c r="R58" s="47">
        <f>SUM(R55:R57)</f>
        <v>0</v>
      </c>
      <c r="S58" s="47"/>
      <c r="T58" s="47"/>
      <c r="U58" s="47">
        <f t="shared" si="25"/>
        <v>0</v>
      </c>
      <c r="V58" s="13">
        <f t="shared" si="25"/>
        <v>0</v>
      </c>
      <c r="W58" s="14"/>
    </row>
    <row r="59" spans="1:23" s="28" customFormat="1" ht="24" x14ac:dyDescent="0.2">
      <c r="A59" s="34"/>
      <c r="B59" s="34"/>
      <c r="C59" s="35"/>
      <c r="D59" s="36" t="s">
        <v>50</v>
      </c>
      <c r="E59" s="37">
        <f>SUM(E46+E50+E54+E58)</f>
        <v>3430.88</v>
      </c>
      <c r="F59" s="37"/>
      <c r="G59" s="37"/>
      <c r="H59" s="37">
        <f>SUM(H46+H50+H54+H58)</f>
        <v>0</v>
      </c>
      <c r="I59" s="37">
        <f>SUM(I46+I50+I54+I58)</f>
        <v>0</v>
      </c>
      <c r="J59" s="37">
        <f>SUM(J46+J50+J54+J58)</f>
        <v>17154.400000000001</v>
      </c>
      <c r="K59" s="37">
        <f t="shared" ref="K59:V59" si="26">SUM(K46+K50+K54+K58)</f>
        <v>325933.59999999998</v>
      </c>
      <c r="L59" s="37">
        <f t="shared" si="26"/>
        <v>343088</v>
      </c>
      <c r="M59" s="37">
        <f t="shared" si="26"/>
        <v>17154.400000000001</v>
      </c>
      <c r="N59" s="37">
        <f t="shared" si="26"/>
        <v>325933.59999999998</v>
      </c>
      <c r="O59" s="37">
        <f t="shared" si="26"/>
        <v>0</v>
      </c>
      <c r="P59" s="37">
        <f t="shared" si="26"/>
        <v>0</v>
      </c>
      <c r="Q59" s="48">
        <f t="shared" si="26"/>
        <v>0</v>
      </c>
      <c r="R59" s="48">
        <f>SUM(R46+R50+R54+R58)</f>
        <v>0</v>
      </c>
      <c r="S59" s="48">
        <f>I59-Q59</f>
        <v>0</v>
      </c>
      <c r="T59" s="48">
        <f>H59-R59</f>
        <v>0</v>
      </c>
      <c r="U59" s="48">
        <f t="shared" si="26"/>
        <v>0</v>
      </c>
      <c r="V59" s="37">
        <f t="shared" si="26"/>
        <v>0</v>
      </c>
      <c r="W59" s="38"/>
    </row>
    <row r="60" spans="1:23" s="28" customFormat="1" ht="36" x14ac:dyDescent="0.2">
      <c r="A60" s="24"/>
      <c r="B60" s="24"/>
      <c r="C60" s="25"/>
      <c r="D60" s="26" t="s">
        <v>51</v>
      </c>
      <c r="E60" s="27">
        <f>E59+'2022'!E60</f>
        <v>42618.42</v>
      </c>
      <c r="F60" s="27"/>
      <c r="G60" s="27"/>
      <c r="H60" s="27">
        <f>H59+'2022'!H60</f>
        <v>38649.552000000003</v>
      </c>
      <c r="I60" s="27">
        <f>I59+'2022'!I60</f>
        <v>1121893.2</v>
      </c>
      <c r="J60" s="27">
        <f>J59+'2022'!J60</f>
        <v>77554.915999999997</v>
      </c>
      <c r="K60" s="27">
        <f>K59+'2022'!K60</f>
        <v>2033601.38</v>
      </c>
      <c r="L60" s="27">
        <f>L59+'2022'!L60</f>
        <v>2111156.2960000001</v>
      </c>
      <c r="M60" s="27">
        <f>M59+'2022'!M60</f>
        <v>38905.364000000001</v>
      </c>
      <c r="N60" s="27">
        <f>N59+'2022'!N60</f>
        <v>911708.17999999993</v>
      </c>
      <c r="O60" s="27">
        <f>O59+'2022'!O60</f>
        <v>0</v>
      </c>
      <c r="P60" s="27">
        <f>P59+'2022'!P60</f>
        <v>0</v>
      </c>
      <c r="Q60" s="27">
        <f>Q59+'2022'!Q60</f>
        <v>0</v>
      </c>
      <c r="R60" s="27">
        <f>SUM(R59+'2022'!R60)</f>
        <v>0</v>
      </c>
      <c r="S60" s="27">
        <f>I60-Q60</f>
        <v>1121893.2</v>
      </c>
      <c r="T60" s="27">
        <f>H60-R60</f>
        <v>38649.552000000003</v>
      </c>
      <c r="U60" s="27">
        <f>U59+'2022'!U60</f>
        <v>0</v>
      </c>
      <c r="V60" s="27">
        <f>V59+'2022'!V60</f>
        <v>0</v>
      </c>
      <c r="W60" s="27">
        <f>W59+'2022'!W60</f>
        <v>0</v>
      </c>
    </row>
    <row r="61" spans="1:23" ht="12.75" customHeight="1" x14ac:dyDescent="0.2">
      <c r="A61" s="203">
        <v>4</v>
      </c>
      <c r="B61" s="206" t="s">
        <v>27</v>
      </c>
      <c r="C61" s="210" t="s">
        <v>25</v>
      </c>
      <c r="D61" s="4" t="s">
        <v>8</v>
      </c>
      <c r="E61" s="43">
        <v>219.06</v>
      </c>
      <c r="F61" s="41">
        <v>5</v>
      </c>
      <c r="G61" s="41">
        <v>95</v>
      </c>
      <c r="H61" s="149">
        <v>1095.3</v>
      </c>
      <c r="I61" s="149">
        <v>20810.7</v>
      </c>
      <c r="J61" s="2">
        <f>(E61*F61)</f>
        <v>1095.3</v>
      </c>
      <c r="K61" s="2">
        <f>E61*G61</f>
        <v>20810.7</v>
      </c>
      <c r="L61" s="20">
        <f>SUM(J61,K61)</f>
        <v>21906</v>
      </c>
      <c r="M61" s="1">
        <f t="shared" ref="M61:N63" si="27">J61-H61</f>
        <v>0</v>
      </c>
      <c r="N61" s="1">
        <f t="shared" si="27"/>
        <v>0</v>
      </c>
      <c r="O61" s="2"/>
      <c r="P61" s="2"/>
      <c r="Q61" s="46"/>
      <c r="R61" s="46"/>
      <c r="S61" s="46"/>
      <c r="T61" s="46"/>
      <c r="U61" s="46"/>
      <c r="V61" s="1"/>
      <c r="W61" s="19"/>
    </row>
    <row r="62" spans="1:23" ht="12.75" customHeight="1" x14ac:dyDescent="0.2">
      <c r="A62" s="204"/>
      <c r="B62" s="207"/>
      <c r="C62" s="211"/>
      <c r="D62" s="4" t="s">
        <v>9</v>
      </c>
      <c r="E62" s="43">
        <v>203.98</v>
      </c>
      <c r="F62" s="41">
        <v>5</v>
      </c>
      <c r="G62" s="41">
        <v>95</v>
      </c>
      <c r="H62" s="149">
        <v>1019.9</v>
      </c>
      <c r="I62" s="149">
        <v>19378.099999999999</v>
      </c>
      <c r="J62" s="2">
        <f>(E62*F62)</f>
        <v>1019.9</v>
      </c>
      <c r="K62" s="2">
        <f>E62*G62</f>
        <v>19378.099999999999</v>
      </c>
      <c r="L62" s="20">
        <f>SUM(J62,K62)</f>
        <v>20398</v>
      </c>
      <c r="M62" s="1">
        <f t="shared" si="27"/>
        <v>0</v>
      </c>
      <c r="N62" s="1">
        <f t="shared" si="27"/>
        <v>0</v>
      </c>
      <c r="O62" s="2"/>
      <c r="P62" s="2"/>
      <c r="Q62" s="46"/>
      <c r="R62" s="46"/>
      <c r="S62" s="46"/>
      <c r="T62" s="46"/>
      <c r="U62" s="46"/>
      <c r="V62" s="1"/>
      <c r="W62" s="19"/>
    </row>
    <row r="63" spans="1:23" ht="12.75" customHeight="1" x14ac:dyDescent="0.2">
      <c r="A63" s="204"/>
      <c r="B63" s="207"/>
      <c r="C63" s="211"/>
      <c r="D63" s="4" t="s">
        <v>10</v>
      </c>
      <c r="E63" s="43">
        <v>245.92</v>
      </c>
      <c r="F63" s="41">
        <v>5</v>
      </c>
      <c r="G63" s="41">
        <v>95</v>
      </c>
      <c r="H63" s="149">
        <v>1229.5999999999999</v>
      </c>
      <c r="I63" s="149">
        <v>23362.399999999998</v>
      </c>
      <c r="J63" s="2">
        <f>(E63*F63)</f>
        <v>1229.5999999999999</v>
      </c>
      <c r="K63" s="2">
        <f>E63*G63</f>
        <v>23362.399999999998</v>
      </c>
      <c r="L63" s="20">
        <f>SUM(J63,K63)</f>
        <v>24591.999999999996</v>
      </c>
      <c r="M63" s="1">
        <f t="shared" si="27"/>
        <v>0</v>
      </c>
      <c r="N63" s="1">
        <f t="shared" si="27"/>
        <v>0</v>
      </c>
      <c r="O63" s="2"/>
      <c r="P63" s="2"/>
      <c r="Q63" s="46"/>
      <c r="R63" s="46"/>
      <c r="S63" s="46"/>
      <c r="T63" s="46"/>
      <c r="U63" s="46"/>
      <c r="V63" s="1"/>
      <c r="W63" s="19"/>
    </row>
    <row r="64" spans="1:23" ht="12.75" customHeight="1" x14ac:dyDescent="0.2">
      <c r="A64" s="204"/>
      <c r="B64" s="207"/>
      <c r="C64" s="211"/>
      <c r="D64" s="23" t="s">
        <v>44</v>
      </c>
      <c r="E64" s="13">
        <f>SUM(E61:E63)</f>
        <v>668.95999999999992</v>
      </c>
      <c r="F64" s="13"/>
      <c r="G64" s="13"/>
      <c r="H64" s="13">
        <f t="shared" ref="H64:Q64" si="28">SUM(H61:H63)</f>
        <v>3344.7999999999997</v>
      </c>
      <c r="I64" s="13">
        <f t="shared" si="28"/>
        <v>63551.199999999997</v>
      </c>
      <c r="J64" s="13">
        <f t="shared" si="28"/>
        <v>3344.7999999999997</v>
      </c>
      <c r="K64" s="13">
        <f t="shared" si="28"/>
        <v>63551.199999999997</v>
      </c>
      <c r="L64" s="13">
        <f t="shared" si="28"/>
        <v>66896</v>
      </c>
      <c r="M64" s="13">
        <f t="shared" si="28"/>
        <v>0</v>
      </c>
      <c r="N64" s="13">
        <f t="shared" si="28"/>
        <v>0</v>
      </c>
      <c r="O64" s="13">
        <f t="shared" si="28"/>
        <v>0</v>
      </c>
      <c r="P64" s="13">
        <f t="shared" si="28"/>
        <v>0</v>
      </c>
      <c r="Q64" s="13">
        <f t="shared" si="28"/>
        <v>0</v>
      </c>
      <c r="R64" s="13">
        <f>SUM(R61:R63)</f>
        <v>0</v>
      </c>
      <c r="S64" s="13"/>
      <c r="T64" s="13"/>
      <c r="U64" s="13">
        <f>SUM(U61:U63)</f>
        <v>0</v>
      </c>
      <c r="V64" s="13">
        <f>SUM(V61:V63)</f>
        <v>0</v>
      </c>
      <c r="W64" s="14"/>
    </row>
    <row r="65" spans="1:23" ht="12.75" customHeight="1" x14ac:dyDescent="0.2">
      <c r="A65" s="204"/>
      <c r="B65" s="207"/>
      <c r="C65" s="211"/>
      <c r="D65" s="4" t="s">
        <v>11</v>
      </c>
      <c r="E65" s="40">
        <v>261.74</v>
      </c>
      <c r="F65" s="41">
        <v>5</v>
      </c>
      <c r="G65" s="41">
        <v>95</v>
      </c>
      <c r="H65" s="149">
        <v>1308.7</v>
      </c>
      <c r="I65" s="149">
        <v>24865.3</v>
      </c>
      <c r="J65" s="2">
        <f>(E65*F65)</f>
        <v>1308.7</v>
      </c>
      <c r="K65" s="2">
        <f>E65*G65</f>
        <v>24865.3</v>
      </c>
      <c r="L65" s="20">
        <f>SUM(J65,K65)</f>
        <v>26174</v>
      </c>
      <c r="M65" s="1">
        <f t="shared" ref="M65:N67" si="29">J65-H65</f>
        <v>0</v>
      </c>
      <c r="N65" s="1">
        <f t="shared" si="29"/>
        <v>0</v>
      </c>
      <c r="O65" s="2"/>
      <c r="P65" s="2"/>
      <c r="Q65" s="46"/>
      <c r="R65" s="46"/>
      <c r="S65" s="46"/>
      <c r="T65" s="46"/>
      <c r="U65" s="46"/>
      <c r="V65" s="1"/>
      <c r="W65" s="19"/>
    </row>
    <row r="66" spans="1:23" ht="12.75" customHeight="1" x14ac:dyDescent="0.2">
      <c r="A66" s="204"/>
      <c r="B66" s="207"/>
      <c r="C66" s="211"/>
      <c r="D66" s="4" t="s">
        <v>12</v>
      </c>
      <c r="E66" s="40">
        <v>282.7</v>
      </c>
      <c r="F66" s="41">
        <v>5</v>
      </c>
      <c r="G66" s="41">
        <v>95</v>
      </c>
      <c r="H66" s="58">
        <v>1413.5</v>
      </c>
      <c r="I66" s="58">
        <v>26856.5</v>
      </c>
      <c r="J66" s="2">
        <f>(E66*F66)</f>
        <v>1413.5</v>
      </c>
      <c r="K66" s="2">
        <f>E66*G66</f>
        <v>26856.5</v>
      </c>
      <c r="L66" s="20">
        <f>SUM(J66,K66)</f>
        <v>28270</v>
      </c>
      <c r="M66" s="1">
        <f t="shared" si="29"/>
        <v>0</v>
      </c>
      <c r="N66" s="1">
        <f t="shared" si="29"/>
        <v>0</v>
      </c>
      <c r="O66" s="2"/>
      <c r="P66" s="2"/>
      <c r="Q66" s="46">
        <v>204247.5</v>
      </c>
      <c r="R66" s="146">
        <v>10752.5</v>
      </c>
      <c r="S66" s="46"/>
      <c r="T66" s="46"/>
      <c r="U66" s="46"/>
      <c r="V66" s="1"/>
      <c r="W66" s="19"/>
    </row>
    <row r="67" spans="1:23" ht="12.75" customHeight="1" x14ac:dyDescent="0.2">
      <c r="A67" s="204"/>
      <c r="B67" s="207"/>
      <c r="C67" s="211"/>
      <c r="D67" s="4" t="s">
        <v>13</v>
      </c>
      <c r="E67" s="40">
        <v>246.16</v>
      </c>
      <c r="F67" s="41">
        <v>5</v>
      </c>
      <c r="G67" s="41">
        <v>95</v>
      </c>
      <c r="H67" s="58">
        <v>1230.8</v>
      </c>
      <c r="I67" s="58">
        <v>23385.200000000001</v>
      </c>
      <c r="J67" s="2">
        <f>(E67*F67)</f>
        <v>1230.8</v>
      </c>
      <c r="K67" s="2">
        <f>E67*G67</f>
        <v>23385.200000000001</v>
      </c>
      <c r="L67" s="20">
        <f>SUM(J67,K67)</f>
        <v>24616</v>
      </c>
      <c r="M67" s="1">
        <f t="shared" si="29"/>
        <v>0</v>
      </c>
      <c r="N67" s="1">
        <f t="shared" si="29"/>
        <v>0</v>
      </c>
      <c r="O67" s="2"/>
      <c r="P67" s="2"/>
      <c r="Q67" s="46"/>
      <c r="R67" s="46"/>
      <c r="S67" s="46"/>
      <c r="T67" s="46"/>
      <c r="U67" s="46"/>
      <c r="V67" s="1"/>
      <c r="W67" s="19"/>
    </row>
    <row r="68" spans="1:23" ht="12.75" customHeight="1" x14ac:dyDescent="0.2">
      <c r="A68" s="204"/>
      <c r="B68" s="207"/>
      <c r="C68" s="211"/>
      <c r="D68" s="23" t="s">
        <v>45</v>
      </c>
      <c r="E68" s="13">
        <f>SUM(E65,E66,E67)</f>
        <v>790.6</v>
      </c>
      <c r="F68" s="13"/>
      <c r="G68" s="13"/>
      <c r="H68" s="29">
        <f>SUM(H65:H67)</f>
        <v>3953</v>
      </c>
      <c r="I68" s="29">
        <f>SUM(I65:I67)</f>
        <v>75107</v>
      </c>
      <c r="J68" s="13">
        <f t="shared" ref="J68:V68" si="30">SUM(J65,J66,J67)</f>
        <v>3953</v>
      </c>
      <c r="K68" s="13">
        <f t="shared" si="30"/>
        <v>75107</v>
      </c>
      <c r="L68" s="13">
        <f t="shared" si="30"/>
        <v>79060</v>
      </c>
      <c r="M68" s="13">
        <f t="shared" si="30"/>
        <v>0</v>
      </c>
      <c r="N68" s="13">
        <f t="shared" si="30"/>
        <v>0</v>
      </c>
      <c r="O68" s="13">
        <f t="shared" si="30"/>
        <v>0</v>
      </c>
      <c r="P68" s="13">
        <f t="shared" si="30"/>
        <v>0</v>
      </c>
      <c r="Q68" s="47">
        <f t="shared" si="30"/>
        <v>204247.5</v>
      </c>
      <c r="R68" s="47">
        <f t="shared" si="30"/>
        <v>10752.5</v>
      </c>
      <c r="S68" s="47"/>
      <c r="T68" s="47"/>
      <c r="U68" s="47">
        <f t="shared" si="30"/>
        <v>0</v>
      </c>
      <c r="V68" s="13">
        <f t="shared" si="30"/>
        <v>0</v>
      </c>
      <c r="W68" s="14"/>
    </row>
    <row r="69" spans="1:23" ht="12.75" customHeight="1" x14ac:dyDescent="0.2">
      <c r="A69" s="204"/>
      <c r="B69" s="208"/>
      <c r="C69" s="211"/>
      <c r="D69" s="4" t="s">
        <v>14</v>
      </c>
      <c r="E69" s="40">
        <v>271.98</v>
      </c>
      <c r="F69" s="41">
        <v>5</v>
      </c>
      <c r="G69" s="41">
        <v>95</v>
      </c>
      <c r="H69" s="58">
        <v>1359.9</v>
      </c>
      <c r="I69" s="58">
        <v>25838.100000000002</v>
      </c>
      <c r="J69" s="2">
        <f>(E69*F69)</f>
        <v>1359.9</v>
      </c>
      <c r="K69" s="2">
        <f t="shared" ref="K69:K75" si="31">E69*G69</f>
        <v>25838.100000000002</v>
      </c>
      <c r="L69" s="20">
        <f>SUM(J69,K69)</f>
        <v>27198.000000000004</v>
      </c>
      <c r="M69" s="1">
        <f t="shared" ref="M69:N71" si="32">J69-H69</f>
        <v>0</v>
      </c>
      <c r="N69" s="1">
        <f t="shared" si="32"/>
        <v>0</v>
      </c>
      <c r="O69" s="2"/>
      <c r="P69" s="2"/>
      <c r="Q69" s="46"/>
      <c r="R69" s="46"/>
      <c r="S69" s="46"/>
      <c r="T69" s="46"/>
      <c r="U69" s="46"/>
      <c r="V69" s="1"/>
      <c r="W69" s="19"/>
    </row>
    <row r="70" spans="1:23" ht="12.75" customHeight="1" x14ac:dyDescent="0.2">
      <c r="A70" s="204"/>
      <c r="B70" s="208"/>
      <c r="C70" s="211"/>
      <c r="D70" s="4" t="s">
        <v>15</v>
      </c>
      <c r="E70" s="40">
        <v>288.42</v>
      </c>
      <c r="F70" s="41">
        <v>5</v>
      </c>
      <c r="G70" s="41">
        <v>95</v>
      </c>
      <c r="H70" s="42">
        <v>1442.1000000000001</v>
      </c>
      <c r="I70" s="42">
        <v>27399.9</v>
      </c>
      <c r="J70" s="2">
        <f>(E70*F70)</f>
        <v>1442.1000000000001</v>
      </c>
      <c r="K70" s="2">
        <f t="shared" si="31"/>
        <v>27399.9</v>
      </c>
      <c r="L70" s="20">
        <f>SUM(J70,K70)</f>
        <v>28842</v>
      </c>
      <c r="M70" s="1">
        <f t="shared" si="32"/>
        <v>0</v>
      </c>
      <c r="N70" s="1">
        <f t="shared" si="32"/>
        <v>0</v>
      </c>
      <c r="O70" s="2"/>
      <c r="P70" s="2"/>
      <c r="Q70" s="46"/>
      <c r="R70" s="46"/>
      <c r="S70" s="46"/>
      <c r="T70" s="46"/>
      <c r="U70" s="46"/>
      <c r="V70" s="1"/>
      <c r="W70" s="19"/>
    </row>
    <row r="71" spans="1:23" ht="12.75" customHeight="1" x14ac:dyDescent="0.2">
      <c r="A71" s="204"/>
      <c r="B71" s="208"/>
      <c r="C71" s="211"/>
      <c r="D71" s="4" t="s">
        <v>16</v>
      </c>
      <c r="E71" s="43">
        <v>254.2</v>
      </c>
      <c r="F71" s="41">
        <v>5</v>
      </c>
      <c r="G71" s="41">
        <v>95</v>
      </c>
      <c r="H71" s="42">
        <v>1271</v>
      </c>
      <c r="I71" s="42">
        <v>24149</v>
      </c>
      <c r="J71" s="2">
        <f>(E71*F71)</f>
        <v>1271</v>
      </c>
      <c r="K71" s="2">
        <f t="shared" si="31"/>
        <v>24149</v>
      </c>
      <c r="L71" s="20">
        <f>SUM(J71,K71)</f>
        <v>25420</v>
      </c>
      <c r="M71" s="1">
        <f t="shared" si="32"/>
        <v>0</v>
      </c>
      <c r="N71" s="1">
        <f t="shared" si="32"/>
        <v>0</v>
      </c>
      <c r="O71" s="2"/>
      <c r="P71" s="2"/>
      <c r="Q71" s="46"/>
      <c r="R71" s="46"/>
      <c r="S71" s="46"/>
      <c r="T71" s="46"/>
      <c r="U71" s="46"/>
      <c r="V71" s="1"/>
      <c r="W71" s="19"/>
    </row>
    <row r="72" spans="1:23" ht="12.75" customHeight="1" x14ac:dyDescent="0.2">
      <c r="A72" s="204"/>
      <c r="B72" s="208"/>
      <c r="C72" s="211"/>
      <c r="D72" s="23" t="s">
        <v>46</v>
      </c>
      <c r="E72" s="13">
        <f>SUM(E69,E70,E71)</f>
        <v>814.60000000000014</v>
      </c>
      <c r="F72" s="13"/>
      <c r="G72" s="13"/>
      <c r="H72" s="29">
        <f>SUM(H69:H71)</f>
        <v>4073</v>
      </c>
      <c r="I72" s="29">
        <f>SUM(I69:I71)</f>
        <v>77387</v>
      </c>
      <c r="J72" s="13">
        <f t="shared" ref="J72:V72" si="33">SUM(J69,J70,J71)</f>
        <v>4073</v>
      </c>
      <c r="K72" s="13">
        <f t="shared" si="33"/>
        <v>77387</v>
      </c>
      <c r="L72" s="13">
        <f t="shared" si="33"/>
        <v>81460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si="33"/>
        <v>0</v>
      </c>
      <c r="Q72" s="47">
        <f t="shared" si="33"/>
        <v>0</v>
      </c>
      <c r="R72" s="47">
        <f>SUM(R69:R71)</f>
        <v>0</v>
      </c>
      <c r="S72" s="47"/>
      <c r="T72" s="47"/>
      <c r="U72" s="47">
        <f t="shared" si="33"/>
        <v>0</v>
      </c>
      <c r="V72" s="13">
        <f t="shared" si="33"/>
        <v>0</v>
      </c>
      <c r="W72" s="14"/>
    </row>
    <row r="73" spans="1:23" ht="12.75" customHeight="1" x14ac:dyDescent="0.2">
      <c r="A73" s="204"/>
      <c r="B73" s="208"/>
      <c r="C73" s="211"/>
      <c r="D73" s="4" t="s">
        <v>17</v>
      </c>
      <c r="E73" s="40">
        <v>246.46</v>
      </c>
      <c r="F73" s="41">
        <v>5</v>
      </c>
      <c r="G73" s="41">
        <v>95</v>
      </c>
      <c r="H73" s="42">
        <v>1232.3</v>
      </c>
      <c r="I73" s="42">
        <v>23413.7</v>
      </c>
      <c r="J73" s="2">
        <f>(E73*F73)</f>
        <v>1232.3</v>
      </c>
      <c r="K73" s="2">
        <f t="shared" si="31"/>
        <v>23413.7</v>
      </c>
      <c r="L73" s="20">
        <f>SUM(J73,K73)</f>
        <v>24646</v>
      </c>
      <c r="M73" s="1">
        <f t="shared" ref="M73:N75" si="34">J73-H73</f>
        <v>0</v>
      </c>
      <c r="N73" s="1">
        <f t="shared" si="34"/>
        <v>0</v>
      </c>
      <c r="O73" s="2"/>
      <c r="P73" s="2"/>
      <c r="Q73" s="46"/>
      <c r="R73" s="46"/>
      <c r="S73" s="46"/>
      <c r="T73" s="46"/>
      <c r="U73" s="46"/>
      <c r="V73" s="1"/>
      <c r="W73" s="19"/>
    </row>
    <row r="74" spans="1:23" ht="12.75" customHeight="1" x14ac:dyDescent="0.2">
      <c r="A74" s="204"/>
      <c r="B74" s="208"/>
      <c r="C74" s="211"/>
      <c r="D74" s="4" t="s">
        <v>18</v>
      </c>
      <c r="E74" s="40">
        <v>264.2</v>
      </c>
      <c r="F74" s="41">
        <v>5</v>
      </c>
      <c r="G74" s="41">
        <v>95</v>
      </c>
      <c r="H74" s="42">
        <v>1322</v>
      </c>
      <c r="I74" s="42">
        <v>25118</v>
      </c>
      <c r="J74" s="2">
        <f>(E74*F74)</f>
        <v>1321</v>
      </c>
      <c r="K74" s="2">
        <f t="shared" si="31"/>
        <v>25099</v>
      </c>
      <c r="L74" s="20">
        <f>SUM(J74,K74)</f>
        <v>26420</v>
      </c>
      <c r="M74" s="1">
        <f t="shared" si="34"/>
        <v>-1</v>
      </c>
      <c r="N74" s="1">
        <f t="shared" si="34"/>
        <v>-19</v>
      </c>
      <c r="O74" s="2"/>
      <c r="P74" s="2"/>
      <c r="Q74" s="46"/>
      <c r="R74" s="46"/>
      <c r="S74" s="46"/>
      <c r="T74" s="46"/>
      <c r="U74" s="46"/>
      <c r="V74" s="1"/>
      <c r="W74" s="19"/>
    </row>
    <row r="75" spans="1:23" ht="13.5" customHeight="1" x14ac:dyDescent="0.2">
      <c r="A75" s="205"/>
      <c r="B75" s="209"/>
      <c r="C75" s="212"/>
      <c r="D75" s="4" t="s">
        <v>19</v>
      </c>
      <c r="E75" s="43">
        <v>252.76</v>
      </c>
      <c r="F75" s="41">
        <v>5</v>
      </c>
      <c r="G75" s="41">
        <v>95</v>
      </c>
      <c r="H75" s="42">
        <v>1262.8</v>
      </c>
      <c r="I75" s="42">
        <v>23993.200000000001</v>
      </c>
      <c r="J75" s="2">
        <f>(E75*F75)</f>
        <v>1263.8</v>
      </c>
      <c r="K75" s="2">
        <f t="shared" si="31"/>
        <v>24012.2</v>
      </c>
      <c r="L75" s="20">
        <f>SUM(J75,K75)</f>
        <v>25276</v>
      </c>
      <c r="M75" s="1">
        <f t="shared" si="34"/>
        <v>1</v>
      </c>
      <c r="N75" s="1">
        <f t="shared" si="34"/>
        <v>19</v>
      </c>
      <c r="O75" s="2"/>
      <c r="P75" s="2"/>
      <c r="Q75" s="46"/>
      <c r="R75" s="46"/>
      <c r="S75" s="46"/>
      <c r="T75" s="46"/>
      <c r="U75" s="46"/>
      <c r="V75" s="1"/>
      <c r="W75" s="19"/>
    </row>
    <row r="76" spans="1:23" ht="24" x14ac:dyDescent="0.2">
      <c r="A76" s="17"/>
      <c r="B76" s="17"/>
      <c r="C76" s="17"/>
      <c r="D76" s="23" t="s">
        <v>47</v>
      </c>
      <c r="E76" s="13">
        <f>SUM(E73,E74,E75)</f>
        <v>763.42</v>
      </c>
      <c r="F76" s="13"/>
      <c r="G76" s="13"/>
      <c r="H76" s="29">
        <f>SUM(H73:H75)</f>
        <v>3817.1000000000004</v>
      </c>
      <c r="I76" s="29">
        <f>SUM(I73:I75)</f>
        <v>72524.899999999994</v>
      </c>
      <c r="J76" s="13">
        <f t="shared" ref="J76:V76" si="35">SUM(J73,J74,J75)</f>
        <v>3817.1000000000004</v>
      </c>
      <c r="K76" s="13">
        <f t="shared" si="35"/>
        <v>72524.899999999994</v>
      </c>
      <c r="L76" s="13">
        <f t="shared" si="35"/>
        <v>76342</v>
      </c>
      <c r="M76" s="13">
        <f t="shared" si="35"/>
        <v>0</v>
      </c>
      <c r="N76" s="13">
        <f t="shared" si="35"/>
        <v>0</v>
      </c>
      <c r="O76" s="13">
        <f t="shared" si="35"/>
        <v>0</v>
      </c>
      <c r="P76" s="13">
        <f t="shared" si="35"/>
        <v>0</v>
      </c>
      <c r="Q76" s="47">
        <f t="shared" si="35"/>
        <v>0</v>
      </c>
      <c r="R76" s="47">
        <f>SUM(R73:R75)</f>
        <v>0</v>
      </c>
      <c r="S76" s="47"/>
      <c r="T76" s="47"/>
      <c r="U76" s="47">
        <f t="shared" si="35"/>
        <v>0</v>
      </c>
      <c r="V76" s="13">
        <f t="shared" si="35"/>
        <v>0</v>
      </c>
      <c r="W76" s="14"/>
    </row>
    <row r="77" spans="1:23" s="28" customFormat="1" ht="24" x14ac:dyDescent="0.2">
      <c r="A77" s="34"/>
      <c r="B77" s="34"/>
      <c r="C77" s="35"/>
      <c r="D77" s="36" t="s">
        <v>50</v>
      </c>
      <c r="E77" s="37">
        <f>SUM(E64+E68+E72+E76)</f>
        <v>3037.58</v>
      </c>
      <c r="F77" s="37"/>
      <c r="G77" s="37"/>
      <c r="H77" s="39">
        <f>H64+H68+H72+H76</f>
        <v>15187.9</v>
      </c>
      <c r="I77" s="39">
        <f>I64+I68+I72+I76</f>
        <v>288570.09999999998</v>
      </c>
      <c r="J77" s="37">
        <f t="shared" ref="J77:V77" si="36">SUM(J64+J68+J72+J76)</f>
        <v>15187.9</v>
      </c>
      <c r="K77" s="37">
        <f t="shared" si="36"/>
        <v>288570.09999999998</v>
      </c>
      <c r="L77" s="37">
        <f t="shared" si="36"/>
        <v>303758</v>
      </c>
      <c r="M77" s="37">
        <f t="shared" si="36"/>
        <v>0</v>
      </c>
      <c r="N77" s="37">
        <f t="shared" si="36"/>
        <v>0</v>
      </c>
      <c r="O77" s="37">
        <f t="shared" si="36"/>
        <v>0</v>
      </c>
      <c r="P77" s="37">
        <f t="shared" si="36"/>
        <v>0</v>
      </c>
      <c r="Q77" s="48">
        <f t="shared" si="36"/>
        <v>204247.5</v>
      </c>
      <c r="R77" s="48">
        <f>SUM(R64+R68+R72+R76)</f>
        <v>10752.5</v>
      </c>
      <c r="S77" s="48">
        <f>I77-Q77</f>
        <v>84322.599999999977</v>
      </c>
      <c r="T77" s="48">
        <f>H77-R77</f>
        <v>4435.3999999999996</v>
      </c>
      <c r="U77" s="48">
        <f t="shared" si="36"/>
        <v>0</v>
      </c>
      <c r="V77" s="37">
        <f t="shared" si="36"/>
        <v>0</v>
      </c>
      <c r="W77" s="38"/>
    </row>
    <row r="78" spans="1:23" s="28" customFormat="1" ht="36" x14ac:dyDescent="0.2">
      <c r="A78" s="24"/>
      <c r="B78" s="24"/>
      <c r="C78" s="25"/>
      <c r="D78" s="26" t="s">
        <v>51</v>
      </c>
      <c r="E78" s="27">
        <f>E77+'2022'!E78</f>
        <v>47125.170000000013</v>
      </c>
      <c r="F78" s="27"/>
      <c r="G78" s="27"/>
      <c r="H78" s="27">
        <f>H77+'2022'!H78</f>
        <v>76042.62</v>
      </c>
      <c r="I78" s="27">
        <f>I77+'2022'!I78</f>
        <v>1807084.25</v>
      </c>
      <c r="J78" s="27">
        <f>J77+'2022'!J78</f>
        <v>79209.375999999989</v>
      </c>
      <c r="K78" s="27">
        <f>K77+'2022'!K78</f>
        <v>1993593.35</v>
      </c>
      <c r="L78" s="27">
        <f>L77+'2022'!L78</f>
        <v>2072802.7259999998</v>
      </c>
      <c r="M78" s="27">
        <f>M77+'2022'!M78</f>
        <v>3166.7559999999999</v>
      </c>
      <c r="N78" s="27">
        <f>N77+'2022'!N78</f>
        <v>186509.09999999998</v>
      </c>
      <c r="O78" s="27">
        <f>O77+'2022'!O78</f>
        <v>0</v>
      </c>
      <c r="P78" s="27">
        <f>P77+'2022'!P78</f>
        <v>0</v>
      </c>
      <c r="Q78" s="27">
        <f>Q77+'2022'!Q78</f>
        <v>452306.7</v>
      </c>
      <c r="R78" s="27">
        <f>SUM(R77+'2022'!R78)</f>
        <v>10752.5</v>
      </c>
      <c r="S78" s="27">
        <f>I78-Q78</f>
        <v>1354777.55</v>
      </c>
      <c r="T78" s="27">
        <f>H78-R78</f>
        <v>65290.119999999995</v>
      </c>
      <c r="U78" s="27">
        <f>U77+'2021'!R82</f>
        <v>0</v>
      </c>
      <c r="V78" s="27">
        <f>V77+'2021'!S82</f>
        <v>0</v>
      </c>
      <c r="W78" s="27">
        <f>W77+'2021'!T82</f>
        <v>0</v>
      </c>
    </row>
    <row r="79" spans="1:23" ht="12.75" customHeight="1" x14ac:dyDescent="0.2">
      <c r="A79" s="203">
        <v>5</v>
      </c>
      <c r="B79" s="206" t="s">
        <v>27</v>
      </c>
      <c r="C79" s="210" t="s">
        <v>21</v>
      </c>
      <c r="D79" s="4" t="s">
        <v>8</v>
      </c>
      <c r="E79" s="43"/>
      <c r="F79" s="41">
        <v>5</v>
      </c>
      <c r="G79" s="41">
        <v>95</v>
      </c>
      <c r="H79" s="42"/>
      <c r="I79" s="42"/>
      <c r="J79" s="2">
        <f>(E79*F79)</f>
        <v>0</v>
      </c>
      <c r="K79" s="2">
        <f>E79*G79</f>
        <v>0</v>
      </c>
      <c r="L79" s="20">
        <f>SUM(J79,K79)</f>
        <v>0</v>
      </c>
      <c r="M79" s="1">
        <f t="shared" ref="M79:N81" si="37">SUM(J79-O79)</f>
        <v>0</v>
      </c>
      <c r="N79" s="1">
        <f t="shared" si="37"/>
        <v>0</v>
      </c>
      <c r="O79" s="2"/>
      <c r="P79" s="2"/>
      <c r="Q79" s="46"/>
      <c r="R79" s="46"/>
      <c r="S79" s="46"/>
      <c r="T79" s="46"/>
      <c r="U79" s="46"/>
      <c r="V79" s="1"/>
      <c r="W79" s="19"/>
    </row>
    <row r="80" spans="1:23" ht="12.75" customHeight="1" x14ac:dyDescent="0.2">
      <c r="A80" s="204"/>
      <c r="B80" s="207"/>
      <c r="C80" s="211"/>
      <c r="D80" s="4" t="s">
        <v>9</v>
      </c>
      <c r="E80" s="43"/>
      <c r="F80" s="41">
        <v>5</v>
      </c>
      <c r="G80" s="41">
        <v>95</v>
      </c>
      <c r="H80" s="42"/>
      <c r="I80" s="42"/>
      <c r="J80" s="2">
        <f>(E80*F80)</f>
        <v>0</v>
      </c>
      <c r="K80" s="2">
        <f>E80*G80</f>
        <v>0</v>
      </c>
      <c r="L80" s="20">
        <f>SUM(J80,K80)</f>
        <v>0</v>
      </c>
      <c r="M80" s="1">
        <f t="shared" si="37"/>
        <v>0</v>
      </c>
      <c r="N80" s="1">
        <f t="shared" si="37"/>
        <v>0</v>
      </c>
      <c r="O80" s="2"/>
      <c r="P80" s="2"/>
      <c r="Q80" s="46"/>
      <c r="R80" s="46"/>
      <c r="S80" s="46"/>
      <c r="T80" s="46"/>
      <c r="U80" s="46"/>
      <c r="V80" s="1"/>
      <c r="W80" s="19"/>
    </row>
    <row r="81" spans="1:23" ht="12.75" customHeight="1" x14ac:dyDescent="0.2">
      <c r="A81" s="204"/>
      <c r="B81" s="207"/>
      <c r="C81" s="211"/>
      <c r="D81" s="4" t="s">
        <v>10</v>
      </c>
      <c r="E81" s="43"/>
      <c r="F81" s="41">
        <v>5</v>
      </c>
      <c r="G81" s="41">
        <v>95</v>
      </c>
      <c r="H81" s="42"/>
      <c r="I81" s="42"/>
      <c r="J81" s="2">
        <f>(E81*F81)</f>
        <v>0</v>
      </c>
      <c r="K81" s="2">
        <f>E81*G81</f>
        <v>0</v>
      </c>
      <c r="L81" s="20">
        <f>SUM(J81,K81)</f>
        <v>0</v>
      </c>
      <c r="M81" s="1">
        <f t="shared" si="37"/>
        <v>0</v>
      </c>
      <c r="N81" s="1">
        <f t="shared" si="37"/>
        <v>0</v>
      </c>
      <c r="O81" s="2"/>
      <c r="P81" s="2"/>
      <c r="Q81" s="46"/>
      <c r="R81" s="46"/>
      <c r="S81" s="46"/>
      <c r="T81" s="46"/>
      <c r="U81" s="46"/>
      <c r="V81" s="1"/>
      <c r="W81" s="19"/>
    </row>
    <row r="82" spans="1:23" ht="12.75" customHeight="1" x14ac:dyDescent="0.2">
      <c r="A82" s="204"/>
      <c r="B82" s="207"/>
      <c r="C82" s="211"/>
      <c r="D82" s="23" t="s">
        <v>44</v>
      </c>
      <c r="E82" s="13">
        <f>SUM(E79,E80,E81)</f>
        <v>0</v>
      </c>
      <c r="F82" s="13"/>
      <c r="G82" s="13"/>
      <c r="H82" s="29">
        <f>SUM(H79:H81)</f>
        <v>0</v>
      </c>
      <c r="I82" s="29">
        <f>SUM(I79:I81)</f>
        <v>0</v>
      </c>
      <c r="J82" s="13">
        <f t="shared" ref="J82:V82" si="38">SUM(J79,J80,J81)</f>
        <v>0</v>
      </c>
      <c r="K82" s="13">
        <f t="shared" si="38"/>
        <v>0</v>
      </c>
      <c r="L82" s="13">
        <f t="shared" si="38"/>
        <v>0</v>
      </c>
      <c r="M82" s="13">
        <f t="shared" si="38"/>
        <v>0</v>
      </c>
      <c r="N82" s="13">
        <f t="shared" si="38"/>
        <v>0</v>
      </c>
      <c r="O82" s="13">
        <f t="shared" si="38"/>
        <v>0</v>
      </c>
      <c r="P82" s="13">
        <f t="shared" si="38"/>
        <v>0</v>
      </c>
      <c r="Q82" s="47">
        <f t="shared" si="38"/>
        <v>0</v>
      </c>
      <c r="R82" s="47"/>
      <c r="S82" s="47"/>
      <c r="T82" s="47"/>
      <c r="U82" s="47">
        <f t="shared" si="38"/>
        <v>0</v>
      </c>
      <c r="V82" s="13">
        <f t="shared" si="38"/>
        <v>0</v>
      </c>
      <c r="W82" s="14"/>
    </row>
    <row r="83" spans="1:23" ht="12.75" customHeight="1" x14ac:dyDescent="0.2">
      <c r="A83" s="204"/>
      <c r="B83" s="207"/>
      <c r="C83" s="211"/>
      <c r="D83" s="4" t="s">
        <v>11</v>
      </c>
      <c r="E83" s="43"/>
      <c r="F83" s="41">
        <v>5</v>
      </c>
      <c r="G83" s="41">
        <v>95</v>
      </c>
      <c r="H83" s="42"/>
      <c r="I83" s="42"/>
      <c r="J83" s="2">
        <f>(E83*F83)</f>
        <v>0</v>
      </c>
      <c r="K83" s="2">
        <f>E83*G83</f>
        <v>0</v>
      </c>
      <c r="L83" s="20">
        <f>SUM(J83,K83)</f>
        <v>0</v>
      </c>
      <c r="M83" s="1">
        <f t="shared" ref="M83:N85" si="39">SUM(J83-O83)</f>
        <v>0</v>
      </c>
      <c r="N83" s="1">
        <f t="shared" si="39"/>
        <v>0</v>
      </c>
      <c r="O83" s="2"/>
      <c r="P83" s="2"/>
      <c r="Q83" s="46"/>
      <c r="R83" s="46"/>
      <c r="S83" s="46"/>
      <c r="T83" s="46"/>
      <c r="U83" s="46"/>
      <c r="V83" s="1"/>
      <c r="W83" s="19"/>
    </row>
    <row r="84" spans="1:23" ht="12.75" customHeight="1" x14ac:dyDescent="0.2">
      <c r="A84" s="204"/>
      <c r="B84" s="207"/>
      <c r="C84" s="211"/>
      <c r="D84" s="4" t="s">
        <v>12</v>
      </c>
      <c r="E84" s="43"/>
      <c r="F84" s="41">
        <v>5</v>
      </c>
      <c r="G84" s="41">
        <v>95</v>
      </c>
      <c r="H84" s="42"/>
      <c r="I84" s="42"/>
      <c r="J84" s="2">
        <f>(E84*F84)</f>
        <v>0</v>
      </c>
      <c r="K84" s="2">
        <f>E84*G84</f>
        <v>0</v>
      </c>
      <c r="L84" s="20">
        <f>SUM(J84,K84)</f>
        <v>0</v>
      </c>
      <c r="M84" s="1">
        <f t="shared" si="39"/>
        <v>0</v>
      </c>
      <c r="N84" s="1">
        <f t="shared" si="39"/>
        <v>0</v>
      </c>
      <c r="O84" s="2"/>
      <c r="P84" s="2"/>
      <c r="Q84" s="46"/>
      <c r="R84" s="46"/>
      <c r="S84" s="46"/>
      <c r="T84" s="46"/>
      <c r="U84" s="46"/>
      <c r="V84" s="1"/>
      <c r="W84" s="19"/>
    </row>
    <row r="85" spans="1:23" ht="12.75" customHeight="1" x14ac:dyDescent="0.2">
      <c r="A85" s="204"/>
      <c r="B85" s="207"/>
      <c r="C85" s="211"/>
      <c r="D85" s="4" t="s">
        <v>13</v>
      </c>
      <c r="E85" s="43"/>
      <c r="F85" s="41">
        <v>5</v>
      </c>
      <c r="G85" s="41">
        <v>95</v>
      </c>
      <c r="H85" s="42"/>
      <c r="I85" s="42"/>
      <c r="J85" s="2">
        <f>(E85*F85)</f>
        <v>0</v>
      </c>
      <c r="K85" s="2">
        <f>E85*G85</f>
        <v>0</v>
      </c>
      <c r="L85" s="20">
        <f>SUM(J85,K85)</f>
        <v>0</v>
      </c>
      <c r="M85" s="1">
        <f t="shared" si="39"/>
        <v>0</v>
      </c>
      <c r="N85" s="1">
        <f t="shared" si="39"/>
        <v>0</v>
      </c>
      <c r="O85" s="2"/>
      <c r="P85" s="2"/>
      <c r="Q85" s="46"/>
      <c r="R85" s="46"/>
      <c r="S85" s="46"/>
      <c r="T85" s="46"/>
      <c r="U85" s="46"/>
      <c r="V85" s="1"/>
      <c r="W85" s="19"/>
    </row>
    <row r="86" spans="1:23" ht="12.75" customHeight="1" x14ac:dyDescent="0.2">
      <c r="A86" s="204"/>
      <c r="B86" s="207"/>
      <c r="C86" s="211"/>
      <c r="D86" s="23" t="s">
        <v>45</v>
      </c>
      <c r="E86" s="13">
        <f>SUM(E83,E84,E85)</f>
        <v>0</v>
      </c>
      <c r="F86" s="13"/>
      <c r="G86" s="13"/>
      <c r="H86" s="29">
        <f>SUM(H83:H85)</f>
        <v>0</v>
      </c>
      <c r="I86" s="29">
        <f>SUM(I83:I85)</f>
        <v>0</v>
      </c>
      <c r="J86" s="13">
        <f t="shared" ref="J86:V86" si="40">SUM(J83,J84,J85)</f>
        <v>0</v>
      </c>
      <c r="K86" s="13">
        <f t="shared" si="40"/>
        <v>0</v>
      </c>
      <c r="L86" s="13">
        <f t="shared" si="40"/>
        <v>0</v>
      </c>
      <c r="M86" s="13">
        <f t="shared" si="40"/>
        <v>0</v>
      </c>
      <c r="N86" s="13">
        <f t="shared" si="40"/>
        <v>0</v>
      </c>
      <c r="O86" s="13">
        <f t="shared" si="40"/>
        <v>0</v>
      </c>
      <c r="P86" s="13">
        <f t="shared" si="40"/>
        <v>0</v>
      </c>
      <c r="Q86" s="47">
        <f t="shared" si="40"/>
        <v>0</v>
      </c>
      <c r="R86" s="47"/>
      <c r="S86" s="47"/>
      <c r="T86" s="47"/>
      <c r="U86" s="47">
        <f t="shared" si="40"/>
        <v>0</v>
      </c>
      <c r="V86" s="13">
        <f t="shared" si="40"/>
        <v>0</v>
      </c>
      <c r="W86" s="14"/>
    </row>
    <row r="87" spans="1:23" ht="12.75" customHeight="1" x14ac:dyDescent="0.2">
      <c r="A87" s="204"/>
      <c r="B87" s="208"/>
      <c r="C87" s="211"/>
      <c r="D87" s="4" t="s">
        <v>14</v>
      </c>
      <c r="E87" s="43"/>
      <c r="F87" s="41">
        <v>5</v>
      </c>
      <c r="G87" s="41">
        <v>95</v>
      </c>
      <c r="H87" s="42"/>
      <c r="I87" s="42"/>
      <c r="J87" s="2">
        <f>(E87*F87)</f>
        <v>0</v>
      </c>
      <c r="K87" s="2">
        <f>E87*G87</f>
        <v>0</v>
      </c>
      <c r="L87" s="20">
        <f>SUM(J87,K87)</f>
        <v>0</v>
      </c>
      <c r="M87" s="1">
        <f t="shared" ref="M87:N89" si="41">SUM(J87-O87)</f>
        <v>0</v>
      </c>
      <c r="N87" s="1">
        <f t="shared" si="41"/>
        <v>0</v>
      </c>
      <c r="O87" s="2"/>
      <c r="P87" s="2"/>
      <c r="Q87" s="46"/>
      <c r="R87" s="46"/>
      <c r="S87" s="46"/>
      <c r="T87" s="46"/>
      <c r="U87" s="46"/>
      <c r="V87" s="1"/>
      <c r="W87" s="19"/>
    </row>
    <row r="88" spans="1:23" ht="12.75" customHeight="1" x14ac:dyDescent="0.2">
      <c r="A88" s="204"/>
      <c r="B88" s="208"/>
      <c r="C88" s="211"/>
      <c r="D88" s="4" t="s">
        <v>15</v>
      </c>
      <c r="E88" s="43"/>
      <c r="F88" s="41">
        <v>5</v>
      </c>
      <c r="G88" s="41">
        <v>95</v>
      </c>
      <c r="H88" s="42"/>
      <c r="I88" s="42"/>
      <c r="J88" s="2">
        <f>(E88*F88)</f>
        <v>0</v>
      </c>
      <c r="K88" s="2">
        <f>E88*G88</f>
        <v>0</v>
      </c>
      <c r="L88" s="20">
        <f>SUM(J88,K88)</f>
        <v>0</v>
      </c>
      <c r="M88" s="1">
        <f t="shared" si="41"/>
        <v>0</v>
      </c>
      <c r="N88" s="1">
        <f t="shared" si="41"/>
        <v>0</v>
      </c>
      <c r="O88" s="2"/>
      <c r="P88" s="2"/>
      <c r="Q88" s="46"/>
      <c r="R88" s="46"/>
      <c r="S88" s="46"/>
      <c r="T88" s="46"/>
      <c r="U88" s="46"/>
      <c r="V88" s="1"/>
      <c r="W88" s="19"/>
    </row>
    <row r="89" spans="1:23" ht="12.75" customHeight="1" x14ac:dyDescent="0.2">
      <c r="A89" s="204"/>
      <c r="B89" s="208"/>
      <c r="C89" s="211"/>
      <c r="D89" s="4" t="s">
        <v>16</v>
      </c>
      <c r="E89" s="43"/>
      <c r="F89" s="41">
        <v>5</v>
      </c>
      <c r="G89" s="41">
        <v>95</v>
      </c>
      <c r="H89" s="42"/>
      <c r="I89" s="42"/>
      <c r="J89" s="2">
        <f>(E89*F89)</f>
        <v>0</v>
      </c>
      <c r="K89" s="2">
        <f>E89*G89</f>
        <v>0</v>
      </c>
      <c r="L89" s="20">
        <f>SUM(J89,K89)</f>
        <v>0</v>
      </c>
      <c r="M89" s="1">
        <f t="shared" si="41"/>
        <v>0</v>
      </c>
      <c r="N89" s="1">
        <f t="shared" si="41"/>
        <v>0</v>
      </c>
      <c r="O89" s="2"/>
      <c r="P89" s="2"/>
      <c r="Q89" s="46"/>
      <c r="R89" s="46"/>
      <c r="S89" s="46"/>
      <c r="T89" s="46"/>
      <c r="U89" s="46"/>
      <c r="V89" s="1"/>
      <c r="W89" s="19"/>
    </row>
    <row r="90" spans="1:23" ht="12.75" customHeight="1" x14ac:dyDescent="0.2">
      <c r="A90" s="204"/>
      <c r="B90" s="208"/>
      <c r="C90" s="211"/>
      <c r="D90" s="23" t="s">
        <v>46</v>
      </c>
      <c r="E90" s="13">
        <f>SUM(E87,E88,E89)</f>
        <v>0</v>
      </c>
      <c r="F90" s="13"/>
      <c r="G90" s="13"/>
      <c r="H90" s="29">
        <f>SUM(H87:H89)</f>
        <v>0</v>
      </c>
      <c r="I90" s="29">
        <f>SUM(I87:I89)</f>
        <v>0</v>
      </c>
      <c r="J90" s="13">
        <f t="shared" ref="J90:V90" si="42">SUM(J87,J88,J89)</f>
        <v>0</v>
      </c>
      <c r="K90" s="13">
        <f t="shared" si="42"/>
        <v>0</v>
      </c>
      <c r="L90" s="13">
        <f t="shared" si="42"/>
        <v>0</v>
      </c>
      <c r="M90" s="13">
        <f t="shared" si="42"/>
        <v>0</v>
      </c>
      <c r="N90" s="13">
        <f t="shared" si="42"/>
        <v>0</v>
      </c>
      <c r="O90" s="13">
        <f t="shared" si="42"/>
        <v>0</v>
      </c>
      <c r="P90" s="13">
        <f t="shared" si="42"/>
        <v>0</v>
      </c>
      <c r="Q90" s="47">
        <f t="shared" si="42"/>
        <v>0</v>
      </c>
      <c r="R90" s="47"/>
      <c r="S90" s="47"/>
      <c r="T90" s="47"/>
      <c r="U90" s="47">
        <f t="shared" si="42"/>
        <v>0</v>
      </c>
      <c r="V90" s="13">
        <f t="shared" si="42"/>
        <v>0</v>
      </c>
      <c r="W90" s="14"/>
    </row>
    <row r="91" spans="1:23" ht="12.75" customHeight="1" x14ac:dyDescent="0.2">
      <c r="A91" s="204"/>
      <c r="B91" s="208"/>
      <c r="C91" s="211"/>
      <c r="D91" s="4" t="s">
        <v>17</v>
      </c>
      <c r="E91" s="43"/>
      <c r="F91" s="41">
        <v>5</v>
      </c>
      <c r="G91" s="41">
        <v>95</v>
      </c>
      <c r="H91" s="42"/>
      <c r="I91" s="42"/>
      <c r="J91" s="2">
        <f>(E91*F91)</f>
        <v>0</v>
      </c>
      <c r="K91" s="2">
        <f>E91*G91</f>
        <v>0</v>
      </c>
      <c r="L91" s="20">
        <f>SUM(J91,K91)</f>
        <v>0</v>
      </c>
      <c r="M91" s="1">
        <f t="shared" ref="M91:N93" si="43">SUM(J91-O91)</f>
        <v>0</v>
      </c>
      <c r="N91" s="1">
        <f t="shared" si="43"/>
        <v>0</v>
      </c>
      <c r="O91" s="2"/>
      <c r="P91" s="2"/>
      <c r="Q91" s="46"/>
      <c r="R91" s="46"/>
      <c r="S91" s="46"/>
      <c r="T91" s="46"/>
      <c r="U91" s="46"/>
      <c r="V91" s="1"/>
      <c r="W91" s="19"/>
    </row>
    <row r="92" spans="1:23" ht="12.75" customHeight="1" x14ac:dyDescent="0.2">
      <c r="A92" s="204"/>
      <c r="B92" s="208"/>
      <c r="C92" s="211"/>
      <c r="D92" s="4" t="s">
        <v>18</v>
      </c>
      <c r="E92" s="43"/>
      <c r="F92" s="41">
        <v>5</v>
      </c>
      <c r="G92" s="41">
        <v>95</v>
      </c>
      <c r="H92" s="42"/>
      <c r="I92" s="42"/>
      <c r="J92" s="2">
        <f>(E92*F92)</f>
        <v>0</v>
      </c>
      <c r="K92" s="2">
        <f>E92*G92</f>
        <v>0</v>
      </c>
      <c r="L92" s="20">
        <f>SUM(J92,K92)</f>
        <v>0</v>
      </c>
      <c r="M92" s="1">
        <f t="shared" si="43"/>
        <v>0</v>
      </c>
      <c r="N92" s="1">
        <f t="shared" si="43"/>
        <v>0</v>
      </c>
      <c r="O92" s="2"/>
      <c r="P92" s="2"/>
      <c r="Q92" s="46"/>
      <c r="R92" s="46"/>
      <c r="S92" s="46"/>
      <c r="T92" s="46"/>
      <c r="U92" s="46"/>
      <c r="V92" s="1"/>
      <c r="W92" s="19"/>
    </row>
    <row r="93" spans="1:23" ht="13.5" customHeight="1" x14ac:dyDescent="0.2">
      <c r="A93" s="205"/>
      <c r="B93" s="209"/>
      <c r="C93" s="212"/>
      <c r="D93" s="4" t="s">
        <v>19</v>
      </c>
      <c r="E93" s="43"/>
      <c r="F93" s="41">
        <v>5</v>
      </c>
      <c r="G93" s="41">
        <v>95</v>
      </c>
      <c r="H93" s="42"/>
      <c r="I93" s="42"/>
      <c r="J93" s="2">
        <f>(E93*F93)</f>
        <v>0</v>
      </c>
      <c r="K93" s="2">
        <f>E93*G93</f>
        <v>0</v>
      </c>
      <c r="L93" s="20">
        <f>SUM(J93,K93)</f>
        <v>0</v>
      </c>
      <c r="M93" s="1">
        <f t="shared" si="43"/>
        <v>0</v>
      </c>
      <c r="N93" s="1">
        <f t="shared" si="43"/>
        <v>0</v>
      </c>
      <c r="O93" s="2"/>
      <c r="P93" s="2"/>
      <c r="Q93" s="46"/>
      <c r="R93" s="46"/>
      <c r="S93" s="46"/>
      <c r="T93" s="46"/>
      <c r="U93" s="46"/>
      <c r="V93" s="1"/>
      <c r="W93" s="19"/>
    </row>
    <row r="94" spans="1:23" ht="24" x14ac:dyDescent="0.2">
      <c r="A94" s="17"/>
      <c r="B94" s="17"/>
      <c r="C94" s="17"/>
      <c r="D94" s="23" t="s">
        <v>47</v>
      </c>
      <c r="E94" s="13">
        <f>SUM(E91,E92,E93)</f>
        <v>0</v>
      </c>
      <c r="F94" s="13"/>
      <c r="G94" s="13"/>
      <c r="H94" s="29">
        <f>SUM(H91:H93)</f>
        <v>0</v>
      </c>
      <c r="I94" s="29">
        <f>SUM(I91:I93)</f>
        <v>0</v>
      </c>
      <c r="J94" s="13">
        <f t="shared" ref="J94:V94" si="44">SUM(J91,J92,J93)</f>
        <v>0</v>
      </c>
      <c r="K94" s="13">
        <f t="shared" si="44"/>
        <v>0</v>
      </c>
      <c r="L94" s="13">
        <f t="shared" si="44"/>
        <v>0</v>
      </c>
      <c r="M94" s="13">
        <f t="shared" si="44"/>
        <v>0</v>
      </c>
      <c r="N94" s="13">
        <f t="shared" si="44"/>
        <v>0</v>
      </c>
      <c r="O94" s="13">
        <f t="shared" si="44"/>
        <v>0</v>
      </c>
      <c r="P94" s="13">
        <f t="shared" si="44"/>
        <v>0</v>
      </c>
      <c r="Q94" s="47">
        <f t="shared" si="44"/>
        <v>0</v>
      </c>
      <c r="R94" s="47"/>
      <c r="S94" s="47"/>
      <c r="T94" s="47"/>
      <c r="U94" s="47">
        <f t="shared" si="44"/>
        <v>0</v>
      </c>
      <c r="V94" s="13">
        <f t="shared" si="44"/>
        <v>0</v>
      </c>
      <c r="W94" s="14"/>
    </row>
    <row r="95" spans="1:23" s="28" customFormat="1" ht="24" x14ac:dyDescent="0.2">
      <c r="A95" s="34"/>
      <c r="B95" s="34"/>
      <c r="C95" s="35"/>
      <c r="D95" s="36" t="s">
        <v>50</v>
      </c>
      <c r="E95" s="37">
        <f>SUM(E82+E86+E90+E94)</f>
        <v>0</v>
      </c>
      <c r="F95" s="37"/>
      <c r="G95" s="37"/>
      <c r="H95" s="37">
        <f>SUM(H82+H86+H90+H94)</f>
        <v>0</v>
      </c>
      <c r="I95" s="37">
        <f>SUM(I82+I86+I90+I94)</f>
        <v>0</v>
      </c>
      <c r="J95" s="37">
        <f t="shared" ref="J95:V95" si="45">SUM(J82+J86+J90+J94)</f>
        <v>0</v>
      </c>
      <c r="K95" s="37">
        <f t="shared" si="45"/>
        <v>0</v>
      </c>
      <c r="L95" s="37">
        <f t="shared" si="45"/>
        <v>0</v>
      </c>
      <c r="M95" s="37">
        <f t="shared" si="45"/>
        <v>0</v>
      </c>
      <c r="N95" s="37">
        <f t="shared" si="45"/>
        <v>0</v>
      </c>
      <c r="O95" s="37">
        <f t="shared" si="45"/>
        <v>0</v>
      </c>
      <c r="P95" s="37">
        <f t="shared" si="45"/>
        <v>0</v>
      </c>
      <c r="Q95" s="48">
        <f t="shared" si="45"/>
        <v>0</v>
      </c>
      <c r="R95" s="48"/>
      <c r="S95" s="48">
        <f>I95-Q95</f>
        <v>0</v>
      </c>
      <c r="T95" s="48">
        <f>H95-R95</f>
        <v>0</v>
      </c>
      <c r="U95" s="48">
        <f t="shared" si="45"/>
        <v>0</v>
      </c>
      <c r="V95" s="37">
        <f t="shared" si="45"/>
        <v>0</v>
      </c>
      <c r="W95" s="38"/>
    </row>
    <row r="96" spans="1:23" s="28" customFormat="1" ht="36" x14ac:dyDescent="0.2">
      <c r="A96" s="24"/>
      <c r="B96" s="24"/>
      <c r="C96" s="25"/>
      <c r="D96" s="26" t="s">
        <v>51</v>
      </c>
      <c r="E96" s="27">
        <f>E95+'2022'!E96</f>
        <v>5898.5169999999998</v>
      </c>
      <c r="F96" s="27"/>
      <c r="G96" s="27"/>
      <c r="H96" s="27">
        <f>H95+'2022'!H96</f>
        <v>7071.4919999999993</v>
      </c>
      <c r="I96" s="27">
        <f>I95+'2022'!I96</f>
        <v>49741.87</v>
      </c>
      <c r="J96" s="27">
        <f>J95+'2022'!J96</f>
        <v>7078.2203999999992</v>
      </c>
      <c r="K96" s="27">
        <f>K95+'2022'!K96</f>
        <v>49966.15</v>
      </c>
      <c r="L96" s="27">
        <f>L95+'2022'!L96</f>
        <v>56813.362000000001</v>
      </c>
      <c r="M96" s="27">
        <f>M95+'2022'!M96</f>
        <v>0</v>
      </c>
      <c r="N96" s="27">
        <f>N95+'2022'!N96</f>
        <v>0</v>
      </c>
      <c r="O96" s="27">
        <f>O95+'2022'!O96</f>
        <v>0</v>
      </c>
      <c r="P96" s="27">
        <f>P95+'2022'!P96</f>
        <v>0</v>
      </c>
      <c r="Q96" s="27">
        <f>Q95+'2022'!Q96</f>
        <v>49741.869999999995</v>
      </c>
      <c r="R96" s="27"/>
      <c r="S96" s="27">
        <f>I96-Q96</f>
        <v>0</v>
      </c>
      <c r="T96" s="27">
        <f>H96-R96</f>
        <v>7071.4919999999993</v>
      </c>
      <c r="U96" s="27">
        <f>U95+'2022'!U96</f>
        <v>0</v>
      </c>
      <c r="V96" s="27">
        <f>V95+'2022'!V96</f>
        <v>0</v>
      </c>
      <c r="W96" s="27">
        <f>W95+'2022'!W96</f>
        <v>0</v>
      </c>
    </row>
    <row r="97" spans="1:23" ht="12.75" customHeight="1" x14ac:dyDescent="0.2">
      <c r="A97" s="203">
        <v>6</v>
      </c>
      <c r="B97" s="206" t="s">
        <v>28</v>
      </c>
      <c r="C97" s="210" t="s">
        <v>20</v>
      </c>
      <c r="D97" s="4" t="s">
        <v>8</v>
      </c>
      <c r="E97" s="40">
        <v>44.9</v>
      </c>
      <c r="F97" s="41">
        <v>5</v>
      </c>
      <c r="G97" s="41">
        <v>95</v>
      </c>
      <c r="H97" s="148">
        <v>224.5</v>
      </c>
      <c r="I97" s="148">
        <v>4265.5</v>
      </c>
      <c r="J97" s="59">
        <f>(E97*F97)</f>
        <v>224.5</v>
      </c>
      <c r="K97" s="59">
        <f>E97*G97</f>
        <v>4265.5</v>
      </c>
      <c r="L97" s="20">
        <f>SUM(J97,K97)</f>
        <v>4490</v>
      </c>
      <c r="M97" s="1">
        <f t="shared" ref="M97:N99" si="46">J97-H97</f>
        <v>0</v>
      </c>
      <c r="N97" s="1">
        <f t="shared" si="46"/>
        <v>0</v>
      </c>
      <c r="O97" s="2"/>
      <c r="P97" s="2"/>
      <c r="Q97" s="46"/>
      <c r="R97" s="46"/>
      <c r="S97" s="46"/>
      <c r="T97" s="46"/>
      <c r="U97" s="46"/>
      <c r="V97" s="1"/>
      <c r="W97" s="19"/>
    </row>
    <row r="98" spans="1:23" ht="12.75" customHeight="1" x14ac:dyDescent="0.2">
      <c r="A98" s="204"/>
      <c r="B98" s="207"/>
      <c r="C98" s="211"/>
      <c r="D98" s="4" t="s">
        <v>9</v>
      </c>
      <c r="E98" s="43">
        <v>221.54</v>
      </c>
      <c r="F98" s="41">
        <v>5</v>
      </c>
      <c r="G98" s="41">
        <v>95</v>
      </c>
      <c r="H98" s="148">
        <v>1107.7</v>
      </c>
      <c r="I98" s="148">
        <v>21046.3</v>
      </c>
      <c r="J98" s="59">
        <f>(E98*F98)</f>
        <v>1107.7</v>
      </c>
      <c r="K98" s="59">
        <f>E98*G98</f>
        <v>21046.3</v>
      </c>
      <c r="L98" s="20">
        <f>SUM(J98,K98)</f>
        <v>22154</v>
      </c>
      <c r="M98" s="1">
        <f t="shared" si="46"/>
        <v>0</v>
      </c>
      <c r="N98" s="1">
        <f t="shared" si="46"/>
        <v>0</v>
      </c>
      <c r="O98" s="2"/>
      <c r="P98" s="2"/>
      <c r="Q98" s="46"/>
      <c r="R98" s="46"/>
      <c r="S98" s="46"/>
      <c r="T98" s="46"/>
      <c r="U98" s="46"/>
      <c r="V98" s="1"/>
      <c r="W98" s="19"/>
    </row>
    <row r="99" spans="1:23" ht="12.75" customHeight="1" x14ac:dyDescent="0.2">
      <c r="A99" s="204"/>
      <c r="B99" s="207"/>
      <c r="C99" s="211"/>
      <c r="D99" s="4" t="s">
        <v>10</v>
      </c>
      <c r="E99" s="43">
        <v>36.44</v>
      </c>
      <c r="F99" s="41">
        <v>5</v>
      </c>
      <c r="G99" s="41">
        <v>95</v>
      </c>
      <c r="H99" s="148">
        <v>182.2</v>
      </c>
      <c r="I99" s="148">
        <v>3461.7999999999997</v>
      </c>
      <c r="J99" s="59">
        <f>(E99*F99)</f>
        <v>182.2</v>
      </c>
      <c r="K99" s="59">
        <f>E99*G99</f>
        <v>3461.7999999999997</v>
      </c>
      <c r="L99" s="20">
        <f>SUM(J99,K99)</f>
        <v>3643.9999999999995</v>
      </c>
      <c r="M99" s="1">
        <f t="shared" si="46"/>
        <v>0</v>
      </c>
      <c r="N99" s="1">
        <f t="shared" si="46"/>
        <v>0</v>
      </c>
      <c r="O99" s="2"/>
      <c r="P99" s="2"/>
      <c r="Q99" s="46"/>
      <c r="R99" s="46"/>
      <c r="S99" s="46"/>
      <c r="T99" s="46"/>
      <c r="U99" s="46"/>
      <c r="V99" s="1"/>
      <c r="W99" s="19"/>
    </row>
    <row r="100" spans="1:23" ht="12.75" customHeight="1" x14ac:dyDescent="0.2">
      <c r="A100" s="204"/>
      <c r="B100" s="207"/>
      <c r="C100" s="211"/>
      <c r="D100" s="23" t="s">
        <v>44</v>
      </c>
      <c r="E100" s="13">
        <f>SUM(E97,E98,E99)</f>
        <v>302.88</v>
      </c>
      <c r="F100" s="13"/>
      <c r="G100" s="13"/>
      <c r="H100" s="29">
        <f>SUM(H97:H99)</f>
        <v>1514.4</v>
      </c>
      <c r="I100" s="29">
        <f>SUM(I97:I99)</f>
        <v>28773.599999999999</v>
      </c>
      <c r="J100" s="13">
        <f t="shared" ref="J100:V100" si="47">SUM(J97,J98,J99)</f>
        <v>1514.4</v>
      </c>
      <c r="K100" s="13">
        <f t="shared" si="47"/>
        <v>28773.599999999999</v>
      </c>
      <c r="L100" s="13">
        <f t="shared" si="47"/>
        <v>30288</v>
      </c>
      <c r="M100" s="13">
        <f t="shared" si="47"/>
        <v>0</v>
      </c>
      <c r="N100" s="13">
        <f t="shared" si="47"/>
        <v>0</v>
      </c>
      <c r="O100" s="13">
        <f t="shared" si="47"/>
        <v>0</v>
      </c>
      <c r="P100" s="13">
        <f t="shared" si="47"/>
        <v>0</v>
      </c>
      <c r="Q100" s="47">
        <f t="shared" si="47"/>
        <v>0</v>
      </c>
      <c r="R100" s="47"/>
      <c r="S100" s="47"/>
      <c r="T100" s="47"/>
      <c r="U100" s="47">
        <f t="shared" si="47"/>
        <v>0</v>
      </c>
      <c r="V100" s="13">
        <f t="shared" si="47"/>
        <v>0</v>
      </c>
      <c r="W100" s="14"/>
    </row>
    <row r="101" spans="1:23" ht="12.75" customHeight="1" x14ac:dyDescent="0.2">
      <c r="A101" s="204"/>
      <c r="B101" s="207"/>
      <c r="C101" s="211"/>
      <c r="D101" s="4" t="s">
        <v>11</v>
      </c>
      <c r="E101" s="40">
        <v>215.68</v>
      </c>
      <c r="F101" s="41">
        <v>5</v>
      </c>
      <c r="G101" s="41">
        <v>95</v>
      </c>
      <c r="H101" s="148">
        <v>1078.4000000000001</v>
      </c>
      <c r="I101" s="148">
        <v>20489.600000000002</v>
      </c>
      <c r="J101" s="59">
        <f>(E101*F101)</f>
        <v>1078.4000000000001</v>
      </c>
      <c r="K101" s="59">
        <f>E101*G101</f>
        <v>20489.600000000002</v>
      </c>
      <c r="L101" s="20">
        <f>SUM(J101,K101)</f>
        <v>21568.000000000004</v>
      </c>
      <c r="M101" s="1">
        <f t="shared" ref="M101:N103" si="48">J101-H101</f>
        <v>0</v>
      </c>
      <c r="N101" s="1">
        <f t="shared" si="48"/>
        <v>0</v>
      </c>
      <c r="O101" s="2"/>
      <c r="P101" s="2"/>
      <c r="Q101" s="46"/>
      <c r="R101" s="46"/>
      <c r="S101" s="46"/>
      <c r="T101" s="46"/>
      <c r="U101" s="46"/>
      <c r="V101" s="1"/>
      <c r="W101" s="19"/>
    </row>
    <row r="102" spans="1:23" ht="12.75" customHeight="1" x14ac:dyDescent="0.2">
      <c r="A102" s="204"/>
      <c r="B102" s="207"/>
      <c r="C102" s="211"/>
      <c r="D102" s="4" t="s">
        <v>12</v>
      </c>
      <c r="E102" s="40">
        <v>224.66</v>
      </c>
      <c r="F102" s="41">
        <v>5</v>
      </c>
      <c r="G102" s="41">
        <v>95</v>
      </c>
      <c r="H102" s="42">
        <v>1123.3</v>
      </c>
      <c r="I102" s="58">
        <v>21342.7</v>
      </c>
      <c r="J102" s="59">
        <f>(E102*F102)</f>
        <v>1123.3</v>
      </c>
      <c r="K102" s="59">
        <f>E102*G102</f>
        <v>21342.7</v>
      </c>
      <c r="L102" s="20">
        <f>SUM(J102,K102)</f>
        <v>22466</v>
      </c>
      <c r="M102" s="1">
        <f t="shared" si="48"/>
        <v>0</v>
      </c>
      <c r="N102" s="1">
        <f t="shared" si="48"/>
        <v>0</v>
      </c>
      <c r="O102" s="2"/>
      <c r="P102" s="2"/>
      <c r="Q102" s="46"/>
      <c r="R102" s="46"/>
      <c r="S102" s="46"/>
      <c r="T102" s="46"/>
      <c r="U102" s="46"/>
      <c r="V102" s="1"/>
      <c r="W102" s="19"/>
    </row>
    <row r="103" spans="1:23" ht="12.75" customHeight="1" x14ac:dyDescent="0.2">
      <c r="A103" s="204"/>
      <c r="B103" s="207"/>
      <c r="C103" s="211"/>
      <c r="D103" s="4" t="s">
        <v>13</v>
      </c>
      <c r="E103" s="40">
        <v>178.94</v>
      </c>
      <c r="F103" s="41">
        <v>5</v>
      </c>
      <c r="G103" s="41">
        <v>95</v>
      </c>
      <c r="H103" s="42">
        <v>894.7</v>
      </c>
      <c r="I103" s="58">
        <v>16999.3</v>
      </c>
      <c r="J103" s="59">
        <f>(E103*F103)</f>
        <v>894.7</v>
      </c>
      <c r="K103" s="59">
        <f>E103*G103</f>
        <v>16999.3</v>
      </c>
      <c r="L103" s="20">
        <f>SUM(J103,K103)</f>
        <v>17894</v>
      </c>
      <c r="M103" s="1">
        <f t="shared" si="48"/>
        <v>0</v>
      </c>
      <c r="N103" s="1">
        <f t="shared" si="48"/>
        <v>0</v>
      </c>
      <c r="O103" s="2"/>
      <c r="P103" s="2"/>
      <c r="Q103" s="46"/>
      <c r="R103" s="46"/>
      <c r="S103" s="46"/>
      <c r="T103" s="46"/>
      <c r="U103" s="46"/>
      <c r="V103" s="1"/>
      <c r="W103" s="19"/>
    </row>
    <row r="104" spans="1:23" ht="12.75" customHeight="1" x14ac:dyDescent="0.2">
      <c r="A104" s="204"/>
      <c r="B104" s="207"/>
      <c r="C104" s="211"/>
      <c r="D104" s="23" t="s">
        <v>45</v>
      </c>
      <c r="E104" s="13">
        <f>SUM(E101,E102,E103)</f>
        <v>619.28</v>
      </c>
      <c r="F104" s="13"/>
      <c r="G104" s="13"/>
      <c r="H104" s="13">
        <f>SUM(H101,H102,H103)</f>
        <v>3096.3999999999996</v>
      </c>
      <c r="I104" s="13">
        <f>SUM(I101,I102,I103)</f>
        <v>58831.600000000006</v>
      </c>
      <c r="J104" s="13">
        <f t="shared" ref="J104:V104" si="49">SUM(J101,J102,J103)</f>
        <v>3096.3999999999996</v>
      </c>
      <c r="K104" s="13">
        <f t="shared" si="49"/>
        <v>58831.600000000006</v>
      </c>
      <c r="L104" s="13">
        <f t="shared" si="49"/>
        <v>61928</v>
      </c>
      <c r="M104" s="13">
        <f t="shared" si="49"/>
        <v>0</v>
      </c>
      <c r="N104" s="13">
        <f t="shared" si="49"/>
        <v>0</v>
      </c>
      <c r="O104" s="13">
        <f t="shared" si="49"/>
        <v>0</v>
      </c>
      <c r="P104" s="13">
        <f t="shared" si="49"/>
        <v>0</v>
      </c>
      <c r="Q104" s="47">
        <f t="shared" si="49"/>
        <v>0</v>
      </c>
      <c r="R104" s="47"/>
      <c r="S104" s="47"/>
      <c r="T104" s="47"/>
      <c r="U104" s="47">
        <f t="shared" si="49"/>
        <v>0</v>
      </c>
      <c r="V104" s="13">
        <f t="shared" si="49"/>
        <v>0</v>
      </c>
      <c r="W104" s="14"/>
    </row>
    <row r="105" spans="1:23" ht="12.75" customHeight="1" x14ac:dyDescent="0.2">
      <c r="A105" s="204"/>
      <c r="B105" s="208"/>
      <c r="C105" s="211"/>
      <c r="D105" s="4" t="s">
        <v>14</v>
      </c>
      <c r="E105" s="40">
        <v>352.64</v>
      </c>
      <c r="F105" s="41">
        <v>5</v>
      </c>
      <c r="G105" s="41">
        <v>95</v>
      </c>
      <c r="H105" s="42">
        <v>1763.1999999999998</v>
      </c>
      <c r="I105" s="58">
        <v>33500.799999999996</v>
      </c>
      <c r="J105" s="59">
        <f>(E105*F105)</f>
        <v>1763.1999999999998</v>
      </c>
      <c r="K105" s="59">
        <f>E105*G105</f>
        <v>33500.799999999996</v>
      </c>
      <c r="L105" s="20">
        <f>SUM(J105,K105)</f>
        <v>35263.999999999993</v>
      </c>
      <c r="M105" s="1">
        <f t="shared" ref="M105:N107" si="50">J105-H105</f>
        <v>0</v>
      </c>
      <c r="N105" s="1">
        <f t="shared" si="50"/>
        <v>0</v>
      </c>
      <c r="O105" s="2"/>
      <c r="P105" s="2"/>
      <c r="Q105" s="46"/>
      <c r="R105" s="46"/>
      <c r="S105" s="46"/>
      <c r="T105" s="46"/>
      <c r="U105" s="46"/>
      <c r="V105" s="1"/>
      <c r="W105" s="19"/>
    </row>
    <row r="106" spans="1:23" ht="12.75" customHeight="1" x14ac:dyDescent="0.2">
      <c r="A106" s="204"/>
      <c r="B106" s="208"/>
      <c r="C106" s="211"/>
      <c r="D106" s="4" t="s">
        <v>15</v>
      </c>
      <c r="E106" s="40">
        <v>52.78</v>
      </c>
      <c r="F106" s="41">
        <v>5</v>
      </c>
      <c r="G106" s="41">
        <v>95</v>
      </c>
      <c r="H106" s="42">
        <v>263.89999999999998</v>
      </c>
      <c r="I106" s="58">
        <v>5014.1000000000004</v>
      </c>
      <c r="J106" s="59">
        <f>(E106*F106)</f>
        <v>263.89999999999998</v>
      </c>
      <c r="K106" s="59">
        <f>E106*G106</f>
        <v>5014.1000000000004</v>
      </c>
      <c r="L106" s="20">
        <f>SUM(J106,K106)</f>
        <v>5278</v>
      </c>
      <c r="M106" s="1">
        <f t="shared" si="50"/>
        <v>0</v>
      </c>
      <c r="N106" s="1">
        <f t="shared" si="50"/>
        <v>0</v>
      </c>
      <c r="O106" s="2"/>
      <c r="P106" s="2"/>
      <c r="Q106" s="46"/>
      <c r="R106" s="46"/>
      <c r="S106" s="46"/>
      <c r="T106" s="46"/>
      <c r="U106" s="46"/>
      <c r="V106" s="1"/>
      <c r="W106" s="19"/>
    </row>
    <row r="107" spans="1:23" ht="12.75" customHeight="1" x14ac:dyDescent="0.2">
      <c r="A107" s="204"/>
      <c r="B107" s="208"/>
      <c r="C107" s="211"/>
      <c r="D107" s="4" t="s">
        <v>16</v>
      </c>
      <c r="E107" s="43">
        <v>63.2</v>
      </c>
      <c r="F107" s="41">
        <v>5</v>
      </c>
      <c r="G107" s="41">
        <v>95</v>
      </c>
      <c r="H107" s="42">
        <v>316</v>
      </c>
      <c r="I107" s="58">
        <v>6004</v>
      </c>
      <c r="J107" s="59">
        <f>(E107*F107)</f>
        <v>316</v>
      </c>
      <c r="K107" s="59">
        <f>E107*G107</f>
        <v>6004</v>
      </c>
      <c r="L107" s="20">
        <f>SUM(J107,K107)</f>
        <v>6320</v>
      </c>
      <c r="M107" s="1">
        <f t="shared" si="50"/>
        <v>0</v>
      </c>
      <c r="N107" s="1">
        <f t="shared" si="50"/>
        <v>0</v>
      </c>
      <c r="O107" s="2"/>
      <c r="P107" s="2"/>
      <c r="Q107" s="46"/>
      <c r="R107" s="46"/>
      <c r="S107" s="46"/>
      <c r="T107" s="46"/>
      <c r="U107" s="46"/>
      <c r="V107" s="1"/>
      <c r="W107" s="19"/>
    </row>
    <row r="108" spans="1:23" ht="12.75" customHeight="1" x14ac:dyDescent="0.2">
      <c r="A108" s="204"/>
      <c r="B108" s="208"/>
      <c r="C108" s="211"/>
      <c r="D108" s="23" t="s">
        <v>46</v>
      </c>
      <c r="E108" s="13">
        <f>SUM(E105,E106,E107)</f>
        <v>468.61999999999995</v>
      </c>
      <c r="F108" s="13"/>
      <c r="G108" s="13"/>
      <c r="H108" s="13">
        <f>SUM(H105,H106,H107)</f>
        <v>2343.1</v>
      </c>
      <c r="I108" s="13">
        <f>SUM(I105,I106,I107)</f>
        <v>44518.899999999994</v>
      </c>
      <c r="J108" s="13">
        <f t="shared" ref="J108:V108" si="51">SUM(J105,J106,J107)</f>
        <v>2343.1</v>
      </c>
      <c r="K108" s="13">
        <f t="shared" si="51"/>
        <v>44518.899999999994</v>
      </c>
      <c r="L108" s="13">
        <f t="shared" si="51"/>
        <v>46861.999999999993</v>
      </c>
      <c r="M108" s="13">
        <f t="shared" si="51"/>
        <v>0</v>
      </c>
      <c r="N108" s="13">
        <f t="shared" si="51"/>
        <v>0</v>
      </c>
      <c r="O108" s="13">
        <f t="shared" si="51"/>
        <v>0</v>
      </c>
      <c r="P108" s="13">
        <f t="shared" si="51"/>
        <v>0</v>
      </c>
      <c r="Q108" s="47">
        <f t="shared" si="51"/>
        <v>0</v>
      </c>
      <c r="R108" s="47"/>
      <c r="S108" s="47"/>
      <c r="T108" s="47"/>
      <c r="U108" s="47">
        <f t="shared" si="51"/>
        <v>0</v>
      </c>
      <c r="V108" s="13">
        <f t="shared" si="51"/>
        <v>0</v>
      </c>
      <c r="W108" s="14"/>
    </row>
    <row r="109" spans="1:23" ht="12.75" customHeight="1" x14ac:dyDescent="0.2">
      <c r="A109" s="204"/>
      <c r="B109" s="208"/>
      <c r="C109" s="211"/>
      <c r="D109" s="4" t="s">
        <v>17</v>
      </c>
      <c r="E109" s="40">
        <v>60.8</v>
      </c>
      <c r="F109" s="41">
        <v>5</v>
      </c>
      <c r="G109" s="41">
        <v>95</v>
      </c>
      <c r="H109" s="42">
        <v>304</v>
      </c>
      <c r="I109" s="42">
        <v>5776</v>
      </c>
      <c r="J109" s="59">
        <f>(E109*F109)</f>
        <v>304</v>
      </c>
      <c r="K109" s="59">
        <f>E109*G109</f>
        <v>5776</v>
      </c>
      <c r="L109" s="20">
        <f>SUM(J109,K109)</f>
        <v>6080</v>
      </c>
      <c r="M109" s="1">
        <f t="shared" ref="M109:N111" si="52">J109-H109</f>
        <v>0</v>
      </c>
      <c r="N109" s="1">
        <f t="shared" si="52"/>
        <v>0</v>
      </c>
      <c r="O109" s="2"/>
      <c r="P109" s="2"/>
      <c r="Q109" s="46"/>
      <c r="R109" s="46"/>
      <c r="S109" s="46"/>
      <c r="T109" s="46"/>
      <c r="U109" s="46"/>
      <c r="V109" s="1"/>
      <c r="W109" s="19"/>
    </row>
    <row r="110" spans="1:23" ht="12.75" customHeight="1" x14ac:dyDescent="0.2">
      <c r="A110" s="204"/>
      <c r="B110" s="208"/>
      <c r="C110" s="211"/>
      <c r="D110" s="4" t="s">
        <v>18</v>
      </c>
      <c r="E110" s="40">
        <v>167.92</v>
      </c>
      <c r="F110" s="41">
        <v>5</v>
      </c>
      <c r="G110" s="41">
        <v>95</v>
      </c>
      <c r="H110" s="42">
        <v>839.59999999999991</v>
      </c>
      <c r="I110" s="42">
        <v>15952.4</v>
      </c>
      <c r="J110" s="59">
        <f>(E110*F110)</f>
        <v>839.59999999999991</v>
      </c>
      <c r="K110" s="59">
        <f>E110*G110</f>
        <v>15952.4</v>
      </c>
      <c r="L110" s="20">
        <f>SUM(J110,K110)</f>
        <v>16792</v>
      </c>
      <c r="M110" s="1">
        <f t="shared" si="52"/>
        <v>0</v>
      </c>
      <c r="N110" s="1">
        <f t="shared" si="52"/>
        <v>0</v>
      </c>
      <c r="O110" s="2"/>
      <c r="P110" s="2"/>
      <c r="Q110" s="46"/>
      <c r="R110" s="46"/>
      <c r="S110" s="46"/>
      <c r="T110" s="46"/>
      <c r="U110" s="46"/>
      <c r="V110" s="1"/>
      <c r="W110" s="19"/>
    </row>
    <row r="111" spans="1:23" ht="13.5" customHeight="1" x14ac:dyDescent="0.2">
      <c r="A111" s="205"/>
      <c r="B111" s="209"/>
      <c r="C111" s="212"/>
      <c r="D111" s="4" t="s">
        <v>19</v>
      </c>
      <c r="E111" s="43">
        <v>80.3</v>
      </c>
      <c r="F111" s="41">
        <v>5</v>
      </c>
      <c r="G111" s="41">
        <v>95</v>
      </c>
      <c r="H111" s="42">
        <v>401.5</v>
      </c>
      <c r="I111" s="42">
        <v>7628.5</v>
      </c>
      <c r="J111" s="59">
        <f>(E111*F111)</f>
        <v>401.5</v>
      </c>
      <c r="K111" s="59">
        <f>E111*G111</f>
        <v>7628.5</v>
      </c>
      <c r="L111" s="20">
        <f>SUM(J111,K111)</f>
        <v>8030</v>
      </c>
      <c r="M111" s="1">
        <f t="shared" si="52"/>
        <v>0</v>
      </c>
      <c r="N111" s="1">
        <f t="shared" si="52"/>
        <v>0</v>
      </c>
      <c r="O111" s="2"/>
      <c r="P111" s="2"/>
      <c r="Q111" s="46"/>
      <c r="R111" s="46"/>
      <c r="S111" s="46"/>
      <c r="T111" s="46"/>
      <c r="U111" s="46"/>
      <c r="V111" s="1"/>
      <c r="W111" s="19"/>
    </row>
    <row r="112" spans="1:23" ht="24" x14ac:dyDescent="0.2">
      <c r="A112" s="17"/>
      <c r="B112" s="12"/>
      <c r="C112" s="18"/>
      <c r="D112" s="23" t="s">
        <v>47</v>
      </c>
      <c r="E112" s="13">
        <f>SUM(E109,E110,E111)</f>
        <v>309.02</v>
      </c>
      <c r="F112" s="13"/>
      <c r="G112" s="13"/>
      <c r="H112" s="13">
        <f>SUM(H109,H110,H111)</f>
        <v>1545.1</v>
      </c>
      <c r="I112" s="13">
        <f>SUM(I109,I110,I111)</f>
        <v>29356.9</v>
      </c>
      <c r="J112" s="13">
        <f t="shared" ref="J112:V112" si="53">SUM(J109,J110,J111)</f>
        <v>1545.1</v>
      </c>
      <c r="K112" s="13">
        <f t="shared" si="53"/>
        <v>29356.9</v>
      </c>
      <c r="L112" s="13">
        <f t="shared" si="53"/>
        <v>30902</v>
      </c>
      <c r="M112" s="13">
        <f t="shared" si="53"/>
        <v>0</v>
      </c>
      <c r="N112" s="13">
        <f t="shared" si="53"/>
        <v>0</v>
      </c>
      <c r="O112" s="13">
        <f t="shared" si="53"/>
        <v>0</v>
      </c>
      <c r="P112" s="13">
        <f t="shared" si="53"/>
        <v>0</v>
      </c>
      <c r="Q112" s="47">
        <f t="shared" si="53"/>
        <v>0</v>
      </c>
      <c r="R112" s="47"/>
      <c r="S112" s="47"/>
      <c r="T112" s="47"/>
      <c r="U112" s="47">
        <f t="shared" si="53"/>
        <v>0</v>
      </c>
      <c r="V112" s="13">
        <f t="shared" si="53"/>
        <v>0</v>
      </c>
      <c r="W112" s="14"/>
    </row>
    <row r="113" spans="1:23" s="28" customFormat="1" ht="24" x14ac:dyDescent="0.2">
      <c r="A113" s="34"/>
      <c r="B113" s="34"/>
      <c r="C113" s="35"/>
      <c r="D113" s="36" t="s">
        <v>50</v>
      </c>
      <c r="E113" s="37">
        <f>SUM(E100+E104+E108+E112)</f>
        <v>1699.8</v>
      </c>
      <c r="F113" s="37"/>
      <c r="G113" s="37"/>
      <c r="H113" s="37">
        <f>SUM(H100+H104+H108+H112)</f>
        <v>8499</v>
      </c>
      <c r="I113" s="37">
        <f>SUM(I100+I104+I108+I112)</f>
        <v>161481</v>
      </c>
      <c r="J113" s="37">
        <f t="shared" ref="J113:V113" si="54">SUM(J100+J104+J108+J112)</f>
        <v>8499</v>
      </c>
      <c r="K113" s="37">
        <f t="shared" si="54"/>
        <v>161481</v>
      </c>
      <c r="L113" s="37">
        <f t="shared" si="54"/>
        <v>169980</v>
      </c>
      <c r="M113" s="37">
        <f t="shared" si="54"/>
        <v>0</v>
      </c>
      <c r="N113" s="37">
        <f t="shared" si="54"/>
        <v>0</v>
      </c>
      <c r="O113" s="37">
        <f t="shared" si="54"/>
        <v>0</v>
      </c>
      <c r="P113" s="37">
        <f t="shared" si="54"/>
        <v>0</v>
      </c>
      <c r="Q113" s="48">
        <f t="shared" si="54"/>
        <v>0</v>
      </c>
      <c r="R113" s="48"/>
      <c r="S113" s="48">
        <f>I113-Q113</f>
        <v>161481</v>
      </c>
      <c r="T113" s="48">
        <f>H113-R113</f>
        <v>8499</v>
      </c>
      <c r="U113" s="48">
        <f t="shared" si="54"/>
        <v>0</v>
      </c>
      <c r="V113" s="37">
        <f t="shared" si="54"/>
        <v>0</v>
      </c>
      <c r="W113" s="38"/>
    </row>
    <row r="114" spans="1:23" s="28" customFormat="1" ht="36" x14ac:dyDescent="0.2">
      <c r="A114" s="24"/>
      <c r="B114" s="24"/>
      <c r="C114" s="25"/>
      <c r="D114" s="26" t="s">
        <v>51</v>
      </c>
      <c r="E114" s="27">
        <f>E113+'2022'!E114</f>
        <v>17045.809999999998</v>
      </c>
      <c r="F114" s="27"/>
      <c r="G114" s="27"/>
      <c r="H114" s="27">
        <f>H113+'2022'!H114</f>
        <v>35052.061999999998</v>
      </c>
      <c r="I114" s="27">
        <f>I113+'2022'!I114</f>
        <v>900330.56</v>
      </c>
      <c r="J114" s="27">
        <f>J113+'2022'!J114</f>
        <v>35518.323999999993</v>
      </c>
      <c r="K114" s="27">
        <f>K113+'2022'!K114</f>
        <v>927247.8</v>
      </c>
      <c r="L114" s="27">
        <f>L113+'2022'!L114</f>
        <v>962766.12399999995</v>
      </c>
      <c r="M114" s="27">
        <f>M113+'2022'!M114</f>
        <v>466.26200000000006</v>
      </c>
      <c r="N114" s="27">
        <f>N113+'2022'!N114</f>
        <v>26917.239999999998</v>
      </c>
      <c r="O114" s="27">
        <f>O113+'2022'!O114</f>
        <v>0</v>
      </c>
      <c r="P114" s="27">
        <f>P113+'2022'!P114</f>
        <v>0</v>
      </c>
      <c r="Q114" s="27">
        <f>Q113+'2022'!Q114</f>
        <v>0</v>
      </c>
      <c r="R114" s="27"/>
      <c r="S114" s="27">
        <f>I114-Q114</f>
        <v>900330.56</v>
      </c>
      <c r="T114" s="27">
        <f>H114-R114</f>
        <v>35052.061999999998</v>
      </c>
      <c r="U114" s="27">
        <f>U113+'2022'!U114</f>
        <v>0</v>
      </c>
      <c r="V114" s="27">
        <f>V113+'2022'!V114</f>
        <v>0</v>
      </c>
      <c r="W114" s="27">
        <f>W113+'2022'!W114</f>
        <v>0</v>
      </c>
    </row>
    <row r="115" spans="1:23" s="5" customFormat="1" ht="38.25" x14ac:dyDescent="0.2">
      <c r="A115" s="49"/>
      <c r="B115" s="49"/>
      <c r="C115" s="49"/>
      <c r="D115" s="50" t="s">
        <v>52</v>
      </c>
      <c r="E115" s="51">
        <f>E23+E41+E59+E77+E95+E113</f>
        <v>25995.359999999997</v>
      </c>
      <c r="F115" s="51"/>
      <c r="G115" s="51"/>
      <c r="H115" s="51">
        <f t="shared" ref="H115:N115" si="55">H23+H41+H59+H77+H95+H113</f>
        <v>43610.700000000004</v>
      </c>
      <c r="I115" s="51">
        <f t="shared" si="55"/>
        <v>828603.29999999993</v>
      </c>
      <c r="J115" s="51">
        <f t="shared" si="55"/>
        <v>129976.79999999999</v>
      </c>
      <c r="K115" s="51">
        <f t="shared" si="55"/>
        <v>2469559.1999999997</v>
      </c>
      <c r="L115" s="51">
        <f t="shared" si="55"/>
        <v>2599536</v>
      </c>
      <c r="M115" s="51">
        <f t="shared" si="55"/>
        <v>86366.1</v>
      </c>
      <c r="N115" s="51">
        <f t="shared" si="55"/>
        <v>1640955.9</v>
      </c>
      <c r="O115" s="52"/>
      <c r="P115" s="49"/>
      <c r="Q115" s="49"/>
      <c r="R115" s="49"/>
      <c r="S115" s="49">
        <f>I115-Q115</f>
        <v>828603.29999999993</v>
      </c>
      <c r="T115" s="49">
        <f>H115-R115</f>
        <v>43610.700000000004</v>
      </c>
      <c r="U115" s="49"/>
      <c r="V115" s="49"/>
      <c r="W115" s="49"/>
    </row>
    <row r="116" spans="1:23" s="5" customFormat="1" x14ac:dyDescent="0.2">
      <c r="N116" s="55"/>
      <c r="O116" s="55"/>
    </row>
    <row r="117" spans="1:23" s="5" customFormat="1" ht="15.75" customHeight="1" x14ac:dyDescent="0.2">
      <c r="D117" s="202"/>
      <c r="E117" s="202"/>
      <c r="F117" s="202"/>
      <c r="G117" s="202"/>
      <c r="M117" s="30"/>
      <c r="N117" s="56"/>
      <c r="O117" s="56"/>
    </row>
    <row r="118" spans="1:23" s="5" customFormat="1" x14ac:dyDescent="0.2">
      <c r="E118" s="54"/>
      <c r="N118" s="55"/>
      <c r="O118" s="55"/>
    </row>
    <row r="119" spans="1:23" x14ac:dyDescent="0.2">
      <c r="E119" s="54"/>
      <c r="M119" s="5"/>
      <c r="N119" s="55"/>
      <c r="O119" s="55"/>
      <c r="P119" s="5"/>
    </row>
    <row r="120" spans="1:23" x14ac:dyDescent="0.2">
      <c r="E120" s="54"/>
      <c r="M120" s="5"/>
      <c r="N120" s="55"/>
      <c r="O120" s="55"/>
      <c r="P120" s="5"/>
    </row>
    <row r="121" spans="1:23" x14ac:dyDescent="0.2">
      <c r="E121" s="54"/>
      <c r="M121" s="5"/>
      <c r="N121" s="55"/>
      <c r="O121" s="55"/>
      <c r="P121" s="5"/>
    </row>
    <row r="122" spans="1:23" x14ac:dyDescent="0.2">
      <c r="E122" s="54"/>
      <c r="M122" s="5"/>
      <c r="N122" s="55"/>
      <c r="O122" s="55"/>
      <c r="P122" s="5"/>
    </row>
    <row r="123" spans="1:23" x14ac:dyDescent="0.2">
      <c r="E123" s="54"/>
      <c r="M123" s="5"/>
      <c r="N123" s="55"/>
      <c r="O123" s="55"/>
      <c r="P123" s="5"/>
    </row>
    <row r="124" spans="1:23" x14ac:dyDescent="0.2">
      <c r="E124" s="54"/>
      <c r="M124" s="5"/>
      <c r="N124" s="55"/>
      <c r="O124" s="55"/>
      <c r="P124" s="5"/>
    </row>
    <row r="125" spans="1:23" x14ac:dyDescent="0.2">
      <c r="E125" s="54"/>
      <c r="M125" s="5"/>
      <c r="N125" s="55"/>
      <c r="O125" s="55"/>
      <c r="P125" s="5"/>
    </row>
    <row r="126" spans="1:23" x14ac:dyDescent="0.2">
      <c r="E126" s="54"/>
      <c r="M126" s="5"/>
      <c r="N126" s="55"/>
      <c r="O126" s="55"/>
      <c r="P126" s="5"/>
    </row>
    <row r="127" spans="1:23" x14ac:dyDescent="0.2">
      <c r="E127" s="54"/>
      <c r="M127" s="5"/>
      <c r="N127" s="5"/>
      <c r="O127" s="55"/>
      <c r="P127" s="5"/>
    </row>
    <row r="128" spans="1:23" x14ac:dyDescent="0.2">
      <c r="E128" s="54"/>
      <c r="O128" s="57"/>
    </row>
    <row r="129" spans="5:15" x14ac:dyDescent="0.2">
      <c r="E129" s="54"/>
      <c r="O129" s="57"/>
    </row>
    <row r="130" spans="5:15" x14ac:dyDescent="0.2">
      <c r="E130" s="54"/>
      <c r="O130" s="57"/>
    </row>
    <row r="131" spans="5:15" x14ac:dyDescent="0.2">
      <c r="O131" s="57"/>
    </row>
    <row r="132" spans="5:15" x14ac:dyDescent="0.2">
      <c r="O132" s="57"/>
    </row>
    <row r="133" spans="5:15" x14ac:dyDescent="0.2">
      <c r="O133" s="57"/>
    </row>
    <row r="134" spans="5:15" x14ac:dyDescent="0.2">
      <c r="O134" s="57"/>
    </row>
    <row r="135" spans="5:15" x14ac:dyDescent="0.2">
      <c r="O135" s="57"/>
    </row>
    <row r="136" spans="5:15" x14ac:dyDescent="0.2">
      <c r="O136" s="57"/>
    </row>
    <row r="137" spans="5:15" x14ac:dyDescent="0.2">
      <c r="O137" s="57"/>
    </row>
    <row r="138" spans="5:15" x14ac:dyDescent="0.2">
      <c r="O138" s="57"/>
    </row>
    <row r="139" spans="5:15" x14ac:dyDescent="0.2">
      <c r="O139" s="57"/>
    </row>
    <row r="140" spans="5:15" x14ac:dyDescent="0.2">
      <c r="O140" s="57"/>
    </row>
    <row r="141" spans="5:15" x14ac:dyDescent="0.2">
      <c r="O141" s="57"/>
    </row>
    <row r="142" spans="5:15" x14ac:dyDescent="0.2">
      <c r="O142" s="57"/>
    </row>
    <row r="143" spans="5:15" x14ac:dyDescent="0.2">
      <c r="O143" s="57"/>
    </row>
    <row r="144" spans="5:15" x14ac:dyDescent="0.2">
      <c r="O144" s="57"/>
    </row>
    <row r="145" spans="15:15" x14ac:dyDescent="0.2">
      <c r="O145" s="57"/>
    </row>
    <row r="146" spans="15:15" x14ac:dyDescent="0.2">
      <c r="O146" s="57"/>
    </row>
    <row r="147" spans="15:15" x14ac:dyDescent="0.2">
      <c r="O147" s="57"/>
    </row>
    <row r="148" spans="15:15" x14ac:dyDescent="0.2">
      <c r="O148" s="57"/>
    </row>
    <row r="149" spans="15:15" x14ac:dyDescent="0.2">
      <c r="O149" s="57"/>
    </row>
    <row r="150" spans="15:15" x14ac:dyDescent="0.2">
      <c r="O150" s="57"/>
    </row>
    <row r="151" spans="15:15" x14ac:dyDescent="0.2">
      <c r="O151" s="57"/>
    </row>
    <row r="152" spans="15:15" x14ac:dyDescent="0.2">
      <c r="O152" s="57"/>
    </row>
    <row r="153" spans="15:15" x14ac:dyDescent="0.2">
      <c r="O153" s="57"/>
    </row>
    <row r="154" spans="15:15" x14ac:dyDescent="0.2">
      <c r="O154" s="57"/>
    </row>
    <row r="155" spans="15:15" x14ac:dyDescent="0.2">
      <c r="O155" s="57"/>
    </row>
    <row r="156" spans="15:15" x14ac:dyDescent="0.2">
      <c r="O156" s="57"/>
    </row>
    <row r="157" spans="15:15" x14ac:dyDescent="0.2">
      <c r="O157" s="57"/>
    </row>
    <row r="158" spans="15:15" x14ac:dyDescent="0.2">
      <c r="O158" s="57"/>
    </row>
    <row r="159" spans="15:15" x14ac:dyDescent="0.2">
      <c r="O159" s="57"/>
    </row>
    <row r="160" spans="15:15" x14ac:dyDescent="0.2">
      <c r="O160" s="57"/>
    </row>
    <row r="161" spans="15:15" x14ac:dyDescent="0.2">
      <c r="O161" s="57"/>
    </row>
    <row r="162" spans="15:15" x14ac:dyDescent="0.2">
      <c r="O162" s="57"/>
    </row>
    <row r="163" spans="15:15" x14ac:dyDescent="0.2">
      <c r="O163" s="57"/>
    </row>
    <row r="164" spans="15:15" x14ac:dyDescent="0.2">
      <c r="O164" s="57"/>
    </row>
    <row r="165" spans="15:15" x14ac:dyDescent="0.2">
      <c r="O165" s="57"/>
    </row>
    <row r="166" spans="15:15" x14ac:dyDescent="0.2">
      <c r="O166" s="57"/>
    </row>
    <row r="167" spans="15:15" x14ac:dyDescent="0.2">
      <c r="O167" s="57"/>
    </row>
    <row r="168" spans="15:15" x14ac:dyDescent="0.2">
      <c r="O168" s="57"/>
    </row>
    <row r="169" spans="15:15" x14ac:dyDescent="0.2">
      <c r="O169" s="57"/>
    </row>
    <row r="170" spans="15:15" x14ac:dyDescent="0.2">
      <c r="O170" s="57"/>
    </row>
    <row r="171" spans="15:15" x14ac:dyDescent="0.2">
      <c r="O171" s="57"/>
    </row>
    <row r="172" spans="15:15" x14ac:dyDescent="0.2">
      <c r="O172" s="57"/>
    </row>
    <row r="173" spans="15:15" x14ac:dyDescent="0.2">
      <c r="O173" s="57"/>
    </row>
    <row r="174" spans="15:15" x14ac:dyDescent="0.2">
      <c r="O174" s="57"/>
    </row>
    <row r="175" spans="15:15" x14ac:dyDescent="0.2">
      <c r="O175" s="57"/>
    </row>
    <row r="176" spans="15:15" x14ac:dyDescent="0.2">
      <c r="O176" s="57"/>
    </row>
    <row r="177" spans="15:15" x14ac:dyDescent="0.2">
      <c r="O177" s="57"/>
    </row>
    <row r="178" spans="15:15" x14ac:dyDescent="0.2">
      <c r="O178" s="57"/>
    </row>
    <row r="179" spans="15:15" x14ac:dyDescent="0.2">
      <c r="O179" s="57"/>
    </row>
    <row r="180" spans="15:15" x14ac:dyDescent="0.2">
      <c r="O180" s="57"/>
    </row>
    <row r="181" spans="15:15" x14ac:dyDescent="0.2">
      <c r="O181" s="57"/>
    </row>
    <row r="182" spans="15:15" x14ac:dyDescent="0.2">
      <c r="O182" s="57"/>
    </row>
    <row r="183" spans="15:15" x14ac:dyDescent="0.2">
      <c r="O183" s="57"/>
    </row>
    <row r="184" spans="15:15" x14ac:dyDescent="0.2">
      <c r="O184" s="57"/>
    </row>
    <row r="185" spans="15:15" x14ac:dyDescent="0.2">
      <c r="O185" s="57"/>
    </row>
    <row r="186" spans="15:15" x14ac:dyDescent="0.2">
      <c r="O186" s="57"/>
    </row>
    <row r="187" spans="15:15" x14ac:dyDescent="0.2">
      <c r="O187" s="57"/>
    </row>
    <row r="188" spans="15:15" x14ac:dyDescent="0.2">
      <c r="O188" s="57"/>
    </row>
    <row r="189" spans="15:15" x14ac:dyDescent="0.2">
      <c r="O189" s="57"/>
    </row>
    <row r="190" spans="15:15" x14ac:dyDescent="0.2">
      <c r="O190" s="57"/>
    </row>
    <row r="191" spans="15:15" x14ac:dyDescent="0.2">
      <c r="O191" s="57"/>
    </row>
    <row r="192" spans="15:15" x14ac:dyDescent="0.2">
      <c r="O192" s="57"/>
    </row>
    <row r="193" spans="15:15" x14ac:dyDescent="0.2">
      <c r="O193" s="57"/>
    </row>
    <row r="194" spans="15:15" x14ac:dyDescent="0.2">
      <c r="O194" s="57"/>
    </row>
    <row r="195" spans="15:15" x14ac:dyDescent="0.2">
      <c r="O195" s="57"/>
    </row>
    <row r="196" spans="15:15" x14ac:dyDescent="0.2">
      <c r="O196" s="57"/>
    </row>
    <row r="197" spans="15:15" x14ac:dyDescent="0.2">
      <c r="O197" s="57"/>
    </row>
    <row r="198" spans="15:15" x14ac:dyDescent="0.2">
      <c r="O198" s="57"/>
    </row>
    <row r="199" spans="15:15" x14ac:dyDescent="0.2">
      <c r="O199" s="57"/>
    </row>
    <row r="200" spans="15:15" x14ac:dyDescent="0.2">
      <c r="O200" s="57"/>
    </row>
    <row r="201" spans="15:15" x14ac:dyDescent="0.2">
      <c r="O201" s="57"/>
    </row>
    <row r="202" spans="15:15" x14ac:dyDescent="0.2">
      <c r="O202" s="57"/>
    </row>
    <row r="203" spans="15:15" x14ac:dyDescent="0.2">
      <c r="O203" s="57"/>
    </row>
    <row r="204" spans="15:15" x14ac:dyDescent="0.2">
      <c r="O204" s="57"/>
    </row>
    <row r="205" spans="15:15" x14ac:dyDescent="0.2">
      <c r="O205" s="57"/>
    </row>
    <row r="206" spans="15:15" x14ac:dyDescent="0.2">
      <c r="O206" s="57"/>
    </row>
    <row r="207" spans="15:15" x14ac:dyDescent="0.2">
      <c r="O207" s="57"/>
    </row>
    <row r="208" spans="15:15" x14ac:dyDescent="0.2">
      <c r="O208" s="57"/>
    </row>
    <row r="209" spans="15:15" x14ac:dyDescent="0.2">
      <c r="O209" s="57"/>
    </row>
    <row r="210" spans="15:15" x14ac:dyDescent="0.2">
      <c r="O210" s="57"/>
    </row>
    <row r="211" spans="15:15" x14ac:dyDescent="0.2">
      <c r="O211" s="57"/>
    </row>
    <row r="212" spans="15:15" x14ac:dyDescent="0.2">
      <c r="O212" s="57"/>
    </row>
    <row r="213" spans="15:15" x14ac:dyDescent="0.2">
      <c r="O213" s="57"/>
    </row>
    <row r="214" spans="15:15" x14ac:dyDescent="0.2">
      <c r="O214" s="57"/>
    </row>
    <row r="215" spans="15:15" x14ac:dyDescent="0.2">
      <c r="O215" s="57"/>
    </row>
    <row r="216" spans="15:15" x14ac:dyDescent="0.2">
      <c r="O216" s="57"/>
    </row>
    <row r="217" spans="15:15" x14ac:dyDescent="0.2">
      <c r="O217" s="57"/>
    </row>
    <row r="218" spans="15:15" x14ac:dyDescent="0.2">
      <c r="O218" s="57"/>
    </row>
    <row r="219" spans="15:15" x14ac:dyDescent="0.2">
      <c r="O219" s="57"/>
    </row>
    <row r="220" spans="15:15" x14ac:dyDescent="0.2">
      <c r="O220" s="57"/>
    </row>
    <row r="221" spans="15:15" x14ac:dyDescent="0.2">
      <c r="O221" s="57"/>
    </row>
    <row r="222" spans="15:15" x14ac:dyDescent="0.2">
      <c r="O222" s="57"/>
    </row>
    <row r="223" spans="15:15" x14ac:dyDescent="0.2">
      <c r="O223" s="57"/>
    </row>
    <row r="224" spans="15:15" x14ac:dyDescent="0.2">
      <c r="O224" s="57"/>
    </row>
    <row r="225" spans="15:15" x14ac:dyDescent="0.2">
      <c r="O225" s="57"/>
    </row>
    <row r="226" spans="15:15" x14ac:dyDescent="0.2">
      <c r="O226" s="57"/>
    </row>
    <row r="227" spans="15:15" x14ac:dyDescent="0.2">
      <c r="O227" s="57"/>
    </row>
    <row r="228" spans="15:15" x14ac:dyDescent="0.2">
      <c r="O228" s="57"/>
    </row>
    <row r="229" spans="15:15" x14ac:dyDescent="0.2">
      <c r="O229" s="57"/>
    </row>
    <row r="230" spans="15:15" x14ac:dyDescent="0.2">
      <c r="O230" s="57"/>
    </row>
    <row r="231" spans="15:15" x14ac:dyDescent="0.2">
      <c r="O231" s="57"/>
    </row>
    <row r="232" spans="15:15" x14ac:dyDescent="0.2">
      <c r="O232" s="57"/>
    </row>
    <row r="233" spans="15:15" x14ac:dyDescent="0.2">
      <c r="O233" s="57"/>
    </row>
    <row r="234" spans="15:15" x14ac:dyDescent="0.2">
      <c r="O234" s="57"/>
    </row>
    <row r="235" spans="15:15" x14ac:dyDescent="0.2">
      <c r="O235" s="57"/>
    </row>
    <row r="236" spans="15:15" x14ac:dyDescent="0.2">
      <c r="O236" s="57"/>
    </row>
    <row r="237" spans="15:15" x14ac:dyDescent="0.2">
      <c r="O237" s="57"/>
    </row>
    <row r="238" spans="15:15" x14ac:dyDescent="0.2">
      <c r="O238" s="57"/>
    </row>
    <row r="239" spans="15:15" x14ac:dyDescent="0.2">
      <c r="O239" s="57"/>
    </row>
    <row r="240" spans="15:15" x14ac:dyDescent="0.2">
      <c r="O240" s="57"/>
    </row>
    <row r="241" spans="15:15" x14ac:dyDescent="0.2">
      <c r="O241" s="57"/>
    </row>
    <row r="242" spans="15:15" x14ac:dyDescent="0.2">
      <c r="O242" s="57"/>
    </row>
    <row r="243" spans="15:15" x14ac:dyDescent="0.2">
      <c r="O243" s="57"/>
    </row>
    <row r="244" spans="15:15" x14ac:dyDescent="0.2">
      <c r="O244" s="57"/>
    </row>
    <row r="245" spans="15:15" x14ac:dyDescent="0.2">
      <c r="O245" s="57"/>
    </row>
    <row r="246" spans="15:15" x14ac:dyDescent="0.2">
      <c r="O246" s="57"/>
    </row>
    <row r="247" spans="15:15" x14ac:dyDescent="0.2">
      <c r="O247" s="57"/>
    </row>
    <row r="248" spans="15:15" x14ac:dyDescent="0.2">
      <c r="O248" s="57"/>
    </row>
    <row r="249" spans="15:15" x14ac:dyDescent="0.2">
      <c r="O249" s="57"/>
    </row>
    <row r="250" spans="15:15" x14ac:dyDescent="0.2">
      <c r="O250" s="57"/>
    </row>
    <row r="251" spans="15:15" x14ac:dyDescent="0.2">
      <c r="O251" s="57"/>
    </row>
    <row r="252" spans="15:15" x14ac:dyDescent="0.2">
      <c r="O252" s="57"/>
    </row>
    <row r="253" spans="15:15" x14ac:dyDescent="0.2">
      <c r="O253" s="57"/>
    </row>
    <row r="254" spans="15:15" x14ac:dyDescent="0.2">
      <c r="O254" s="57"/>
    </row>
    <row r="255" spans="15:15" x14ac:dyDescent="0.2">
      <c r="O255" s="57"/>
    </row>
    <row r="256" spans="15:15" x14ac:dyDescent="0.2">
      <c r="O256" s="57"/>
    </row>
    <row r="257" spans="15:15" x14ac:dyDescent="0.2">
      <c r="O257" s="57"/>
    </row>
    <row r="258" spans="15:15" x14ac:dyDescent="0.2">
      <c r="O258" s="57"/>
    </row>
    <row r="259" spans="15:15" x14ac:dyDescent="0.2">
      <c r="O259" s="57"/>
    </row>
    <row r="260" spans="15:15" x14ac:dyDescent="0.2">
      <c r="O260" s="57"/>
    </row>
    <row r="261" spans="15:15" x14ac:dyDescent="0.2">
      <c r="O261" s="57"/>
    </row>
    <row r="262" spans="15:15" x14ac:dyDescent="0.2">
      <c r="O262" s="57"/>
    </row>
    <row r="263" spans="15:15" x14ac:dyDescent="0.2">
      <c r="O263" s="57"/>
    </row>
    <row r="264" spans="15:15" x14ac:dyDescent="0.2">
      <c r="O264" s="57"/>
    </row>
    <row r="265" spans="15:15" x14ac:dyDescent="0.2">
      <c r="O265" s="57"/>
    </row>
    <row r="266" spans="15:15" x14ac:dyDescent="0.2">
      <c r="O266" s="57"/>
    </row>
    <row r="267" spans="15:15" x14ac:dyDescent="0.2">
      <c r="O267" s="57"/>
    </row>
    <row r="268" spans="15:15" x14ac:dyDescent="0.2">
      <c r="O268" s="57"/>
    </row>
    <row r="269" spans="15:15" x14ac:dyDescent="0.2">
      <c r="O269" s="57"/>
    </row>
    <row r="270" spans="15:15" x14ac:dyDescent="0.2">
      <c r="O270" s="57"/>
    </row>
    <row r="271" spans="15:15" x14ac:dyDescent="0.2">
      <c r="O271" s="57"/>
    </row>
    <row r="272" spans="15:15" x14ac:dyDescent="0.2">
      <c r="O272" s="57"/>
    </row>
    <row r="273" spans="15:15" x14ac:dyDescent="0.2">
      <c r="O273" s="57"/>
    </row>
    <row r="274" spans="15:15" x14ac:dyDescent="0.2">
      <c r="O274" s="57"/>
    </row>
    <row r="275" spans="15:15" x14ac:dyDescent="0.2">
      <c r="O275" s="57"/>
    </row>
    <row r="276" spans="15:15" x14ac:dyDescent="0.2">
      <c r="O276" s="57"/>
    </row>
    <row r="277" spans="15:15" x14ac:dyDescent="0.2">
      <c r="O277" s="57"/>
    </row>
    <row r="278" spans="15:15" x14ac:dyDescent="0.2">
      <c r="O278" s="57"/>
    </row>
    <row r="279" spans="15:15" x14ac:dyDescent="0.2">
      <c r="O279" s="57"/>
    </row>
    <row r="280" spans="15:15" x14ac:dyDescent="0.2">
      <c r="O280" s="57"/>
    </row>
    <row r="281" spans="15:15" x14ac:dyDescent="0.2">
      <c r="O281" s="57"/>
    </row>
    <row r="282" spans="15:15" x14ac:dyDescent="0.2">
      <c r="O282" s="57"/>
    </row>
    <row r="283" spans="15:15" x14ac:dyDescent="0.2">
      <c r="O283" s="57"/>
    </row>
    <row r="284" spans="15:15" x14ac:dyDescent="0.2">
      <c r="O284" s="57"/>
    </row>
    <row r="285" spans="15:15" x14ac:dyDescent="0.2">
      <c r="O285" s="57"/>
    </row>
    <row r="286" spans="15:15" x14ac:dyDescent="0.2">
      <c r="O286" s="57"/>
    </row>
    <row r="287" spans="15:15" x14ac:dyDescent="0.2">
      <c r="O287" s="57"/>
    </row>
    <row r="288" spans="15:15" x14ac:dyDescent="0.2">
      <c r="O288" s="57"/>
    </row>
    <row r="289" spans="15:15" x14ac:dyDescent="0.2">
      <c r="O289" s="57"/>
    </row>
    <row r="290" spans="15:15" x14ac:dyDescent="0.2">
      <c r="O290" s="57"/>
    </row>
    <row r="291" spans="15:15" x14ac:dyDescent="0.2">
      <c r="O291" s="57"/>
    </row>
    <row r="292" spans="15:15" x14ac:dyDescent="0.2">
      <c r="O292" s="57"/>
    </row>
    <row r="293" spans="15:15" x14ac:dyDescent="0.2">
      <c r="O293" s="57"/>
    </row>
    <row r="294" spans="15:15" x14ac:dyDescent="0.2">
      <c r="O294" s="57"/>
    </row>
    <row r="295" spans="15:15" x14ac:dyDescent="0.2">
      <c r="O295" s="57"/>
    </row>
    <row r="296" spans="15:15" x14ac:dyDescent="0.2">
      <c r="O296" s="57"/>
    </row>
    <row r="297" spans="15:15" x14ac:dyDescent="0.2">
      <c r="O297" s="57"/>
    </row>
    <row r="298" spans="15:15" x14ac:dyDescent="0.2">
      <c r="O298" s="57"/>
    </row>
    <row r="299" spans="15:15" x14ac:dyDescent="0.2">
      <c r="O299" s="57"/>
    </row>
    <row r="300" spans="15:15" x14ac:dyDescent="0.2">
      <c r="O300" s="57"/>
    </row>
    <row r="301" spans="15:15" x14ac:dyDescent="0.2">
      <c r="O301" s="57"/>
    </row>
    <row r="302" spans="15:15" x14ac:dyDescent="0.2">
      <c r="O302" s="57"/>
    </row>
    <row r="303" spans="15:15" x14ac:dyDescent="0.2">
      <c r="O303" s="57"/>
    </row>
    <row r="304" spans="15:15" x14ac:dyDescent="0.2">
      <c r="O304" s="57"/>
    </row>
    <row r="305" spans="15:15" x14ac:dyDescent="0.2">
      <c r="O305" s="57"/>
    </row>
    <row r="306" spans="15:15" x14ac:dyDescent="0.2">
      <c r="O306" s="57"/>
    </row>
    <row r="307" spans="15:15" x14ac:dyDescent="0.2">
      <c r="O307" s="57"/>
    </row>
    <row r="308" spans="15:15" x14ac:dyDescent="0.2">
      <c r="O308" s="57"/>
    </row>
    <row r="309" spans="15:15" x14ac:dyDescent="0.2">
      <c r="O309" s="57"/>
    </row>
    <row r="310" spans="15:15" x14ac:dyDescent="0.2">
      <c r="O310" s="57"/>
    </row>
    <row r="311" spans="15:15" x14ac:dyDescent="0.2">
      <c r="O311" s="57"/>
    </row>
    <row r="312" spans="15:15" x14ac:dyDescent="0.2">
      <c r="O312" s="57"/>
    </row>
    <row r="313" spans="15:15" x14ac:dyDescent="0.2">
      <c r="O313" s="57"/>
    </row>
    <row r="314" spans="15:15" x14ac:dyDescent="0.2">
      <c r="O314" s="57"/>
    </row>
    <row r="315" spans="15:15" x14ac:dyDescent="0.2">
      <c r="O315" s="57"/>
    </row>
    <row r="316" spans="15:15" x14ac:dyDescent="0.2">
      <c r="O316" s="57"/>
    </row>
    <row r="317" spans="15:15" x14ac:dyDescent="0.2">
      <c r="O317" s="57"/>
    </row>
    <row r="318" spans="15:15" x14ac:dyDescent="0.2">
      <c r="O318" s="57"/>
    </row>
    <row r="319" spans="15:15" x14ac:dyDescent="0.2">
      <c r="O319" s="57"/>
    </row>
    <row r="320" spans="15:15" x14ac:dyDescent="0.2">
      <c r="O320" s="57"/>
    </row>
    <row r="321" spans="15:15" x14ac:dyDescent="0.2">
      <c r="O321" s="57"/>
    </row>
    <row r="322" spans="15:15" x14ac:dyDescent="0.2">
      <c r="O322" s="57"/>
    </row>
    <row r="323" spans="15:15" x14ac:dyDescent="0.2">
      <c r="O323" s="57"/>
    </row>
    <row r="324" spans="15:15" x14ac:dyDescent="0.2">
      <c r="O324" s="57"/>
    </row>
    <row r="325" spans="15:15" x14ac:dyDescent="0.2">
      <c r="O325" s="57"/>
    </row>
    <row r="326" spans="15:15" x14ac:dyDescent="0.2">
      <c r="O326" s="57"/>
    </row>
    <row r="327" spans="15:15" x14ac:dyDescent="0.2">
      <c r="O327" s="57"/>
    </row>
    <row r="328" spans="15:15" x14ac:dyDescent="0.2">
      <c r="O328" s="57"/>
    </row>
    <row r="329" spans="15:15" x14ac:dyDescent="0.2">
      <c r="O329" s="57"/>
    </row>
    <row r="330" spans="15:15" x14ac:dyDescent="0.2">
      <c r="O330" s="57"/>
    </row>
    <row r="331" spans="15:15" x14ac:dyDescent="0.2">
      <c r="O331" s="57"/>
    </row>
    <row r="332" spans="15:15" x14ac:dyDescent="0.2">
      <c r="O332" s="57"/>
    </row>
    <row r="333" spans="15:15" x14ac:dyDescent="0.2">
      <c r="O333" s="57"/>
    </row>
    <row r="334" spans="15:15" x14ac:dyDescent="0.2">
      <c r="O334" s="57"/>
    </row>
    <row r="335" spans="15:15" x14ac:dyDescent="0.2">
      <c r="O335" s="57"/>
    </row>
    <row r="336" spans="15:15" x14ac:dyDescent="0.2">
      <c r="O336" s="57"/>
    </row>
    <row r="337" spans="15:15" x14ac:dyDescent="0.2">
      <c r="O337" s="57"/>
    </row>
    <row r="338" spans="15:15" x14ac:dyDescent="0.2">
      <c r="O338" s="57"/>
    </row>
    <row r="339" spans="15:15" x14ac:dyDescent="0.2">
      <c r="O339" s="57"/>
    </row>
    <row r="340" spans="15:15" x14ac:dyDescent="0.2">
      <c r="O340" s="57"/>
    </row>
    <row r="341" spans="15:15" x14ac:dyDescent="0.2">
      <c r="O341" s="57"/>
    </row>
    <row r="342" spans="15:15" x14ac:dyDescent="0.2">
      <c r="O342" s="57"/>
    </row>
    <row r="343" spans="15:15" x14ac:dyDescent="0.2">
      <c r="O343" s="57"/>
    </row>
    <row r="344" spans="15:15" x14ac:dyDescent="0.2">
      <c r="O344" s="57"/>
    </row>
    <row r="345" spans="15:15" x14ac:dyDescent="0.2">
      <c r="O345" s="57"/>
    </row>
    <row r="346" spans="15:15" x14ac:dyDescent="0.2">
      <c r="O346" s="57"/>
    </row>
    <row r="347" spans="15:15" x14ac:dyDescent="0.2">
      <c r="O347" s="57"/>
    </row>
    <row r="348" spans="15:15" x14ac:dyDescent="0.2">
      <c r="O348" s="57"/>
    </row>
    <row r="349" spans="15:15" x14ac:dyDescent="0.2">
      <c r="O349" s="57"/>
    </row>
    <row r="350" spans="15:15" x14ac:dyDescent="0.2">
      <c r="O350" s="57"/>
    </row>
    <row r="351" spans="15:15" x14ac:dyDescent="0.2">
      <c r="O351" s="57"/>
    </row>
    <row r="352" spans="15:15" x14ac:dyDescent="0.2">
      <c r="O352" s="57"/>
    </row>
    <row r="353" spans="15:15" x14ac:dyDescent="0.2">
      <c r="O353" s="57"/>
    </row>
    <row r="354" spans="15:15" x14ac:dyDescent="0.2">
      <c r="O354" s="57"/>
    </row>
    <row r="355" spans="15:15" x14ac:dyDescent="0.2">
      <c r="O355" s="57"/>
    </row>
    <row r="356" spans="15:15" x14ac:dyDescent="0.2">
      <c r="O356" s="57"/>
    </row>
    <row r="357" spans="15:15" x14ac:dyDescent="0.2">
      <c r="O357" s="57"/>
    </row>
    <row r="358" spans="15:15" x14ac:dyDescent="0.2">
      <c r="O358" s="57"/>
    </row>
    <row r="359" spans="15:15" x14ac:dyDescent="0.2">
      <c r="O359" s="57"/>
    </row>
    <row r="360" spans="15:15" x14ac:dyDescent="0.2">
      <c r="O360" s="57"/>
    </row>
    <row r="361" spans="15:15" x14ac:dyDescent="0.2">
      <c r="O361" s="57"/>
    </row>
    <row r="362" spans="15:15" x14ac:dyDescent="0.2">
      <c r="O362" s="57"/>
    </row>
    <row r="363" spans="15:15" x14ac:dyDescent="0.2">
      <c r="O363" s="57"/>
    </row>
    <row r="364" spans="15:15" x14ac:dyDescent="0.2">
      <c r="O364" s="57"/>
    </row>
    <row r="365" spans="15:15" x14ac:dyDescent="0.2">
      <c r="O365" s="57"/>
    </row>
    <row r="366" spans="15:15" x14ac:dyDescent="0.2">
      <c r="O366" s="57"/>
    </row>
    <row r="367" spans="15:15" x14ac:dyDescent="0.2">
      <c r="O367" s="57"/>
    </row>
    <row r="368" spans="15:15" x14ac:dyDescent="0.2">
      <c r="O368" s="57"/>
    </row>
    <row r="369" spans="15:15" x14ac:dyDescent="0.2">
      <c r="O369" s="57"/>
    </row>
    <row r="370" spans="15:15" x14ac:dyDescent="0.2">
      <c r="O370" s="57"/>
    </row>
    <row r="371" spans="15:15" x14ac:dyDescent="0.2">
      <c r="O371" s="57"/>
    </row>
    <row r="372" spans="15:15" x14ac:dyDescent="0.2">
      <c r="O372" s="57"/>
    </row>
    <row r="373" spans="15:15" x14ac:dyDescent="0.2">
      <c r="O373" s="57"/>
    </row>
    <row r="374" spans="15:15" x14ac:dyDescent="0.2">
      <c r="O374" s="57"/>
    </row>
    <row r="375" spans="15:15" x14ac:dyDescent="0.2">
      <c r="O375" s="57"/>
    </row>
    <row r="376" spans="15:15" x14ac:dyDescent="0.2">
      <c r="O376" s="57"/>
    </row>
    <row r="377" spans="15:15" x14ac:dyDescent="0.2">
      <c r="O377" s="57"/>
    </row>
    <row r="378" spans="15:15" x14ac:dyDescent="0.2">
      <c r="O378" s="57"/>
    </row>
    <row r="379" spans="15:15" x14ac:dyDescent="0.2">
      <c r="O379" s="57"/>
    </row>
    <row r="380" spans="15:15" x14ac:dyDescent="0.2">
      <c r="O380" s="57"/>
    </row>
    <row r="381" spans="15:15" x14ac:dyDescent="0.2">
      <c r="O381" s="57"/>
    </row>
    <row r="382" spans="15:15" x14ac:dyDescent="0.2">
      <c r="O382" s="57"/>
    </row>
    <row r="383" spans="15:15" x14ac:dyDescent="0.2">
      <c r="O383" s="57"/>
    </row>
    <row r="384" spans="15:15" x14ac:dyDescent="0.2">
      <c r="O384" s="57"/>
    </row>
    <row r="385" spans="15:15" x14ac:dyDescent="0.2">
      <c r="O385" s="57"/>
    </row>
    <row r="386" spans="15:15" x14ac:dyDescent="0.2">
      <c r="O386" s="57"/>
    </row>
    <row r="387" spans="15:15" x14ac:dyDescent="0.2">
      <c r="O387" s="57"/>
    </row>
    <row r="388" spans="15:15" x14ac:dyDescent="0.2">
      <c r="O388" s="57"/>
    </row>
    <row r="389" spans="15:15" x14ac:dyDescent="0.2">
      <c r="O389" s="57"/>
    </row>
    <row r="390" spans="15:15" x14ac:dyDescent="0.2">
      <c r="O390" s="57"/>
    </row>
    <row r="391" spans="15:15" x14ac:dyDescent="0.2">
      <c r="O391" s="57"/>
    </row>
    <row r="392" spans="15:15" x14ac:dyDescent="0.2">
      <c r="O392" s="57"/>
    </row>
    <row r="393" spans="15:15" x14ac:dyDescent="0.2">
      <c r="O393" s="57"/>
    </row>
    <row r="394" spans="15:15" x14ac:dyDescent="0.2">
      <c r="O394" s="57"/>
    </row>
    <row r="395" spans="15:15" x14ac:dyDescent="0.2">
      <c r="O395" s="57"/>
    </row>
    <row r="396" spans="15:15" x14ac:dyDescent="0.2">
      <c r="O396" s="57"/>
    </row>
    <row r="397" spans="15:15" x14ac:dyDescent="0.2">
      <c r="O397" s="57"/>
    </row>
    <row r="398" spans="15:15" x14ac:dyDescent="0.2">
      <c r="O398" s="57"/>
    </row>
    <row r="399" spans="15:15" x14ac:dyDescent="0.2">
      <c r="O399" s="57"/>
    </row>
    <row r="400" spans="15:15" x14ac:dyDescent="0.2">
      <c r="O400" s="57"/>
    </row>
    <row r="401" spans="15:15" x14ac:dyDescent="0.2">
      <c r="O401" s="57"/>
    </row>
    <row r="402" spans="15:15" x14ac:dyDescent="0.2">
      <c r="O402" s="57"/>
    </row>
    <row r="403" spans="15:15" x14ac:dyDescent="0.2">
      <c r="O403" s="57"/>
    </row>
    <row r="404" spans="15:15" x14ac:dyDescent="0.2">
      <c r="O404" s="57"/>
    </row>
    <row r="405" spans="15:15" x14ac:dyDescent="0.2">
      <c r="O405" s="57"/>
    </row>
    <row r="406" spans="15:15" x14ac:dyDescent="0.2">
      <c r="O406" s="57"/>
    </row>
    <row r="407" spans="15:15" x14ac:dyDescent="0.2">
      <c r="O407" s="57"/>
    </row>
    <row r="408" spans="15:15" x14ac:dyDescent="0.2">
      <c r="O408" s="57"/>
    </row>
    <row r="409" spans="15:15" x14ac:dyDescent="0.2">
      <c r="O409" s="57"/>
    </row>
    <row r="410" spans="15:15" x14ac:dyDescent="0.2">
      <c r="O410" s="57"/>
    </row>
    <row r="411" spans="15:15" x14ac:dyDescent="0.2">
      <c r="O411" s="57"/>
    </row>
    <row r="412" spans="15:15" x14ac:dyDescent="0.2">
      <c r="O412" s="57"/>
    </row>
    <row r="413" spans="15:15" x14ac:dyDescent="0.2">
      <c r="O413" s="57"/>
    </row>
    <row r="414" spans="15:15" x14ac:dyDescent="0.2">
      <c r="O414" s="57"/>
    </row>
    <row r="415" spans="15:15" x14ac:dyDescent="0.2">
      <c r="O415" s="57"/>
    </row>
    <row r="416" spans="15:15" x14ac:dyDescent="0.2">
      <c r="O416" s="57"/>
    </row>
    <row r="417" spans="15:15" x14ac:dyDescent="0.2">
      <c r="O417" s="57"/>
    </row>
    <row r="418" spans="15:15" x14ac:dyDescent="0.2">
      <c r="O418" s="57"/>
    </row>
    <row r="419" spans="15:15" x14ac:dyDescent="0.2">
      <c r="O419" s="57"/>
    </row>
    <row r="420" spans="15:15" x14ac:dyDescent="0.2">
      <c r="O420" s="57"/>
    </row>
    <row r="421" spans="15:15" x14ac:dyDescent="0.2">
      <c r="O421" s="57"/>
    </row>
    <row r="422" spans="15:15" x14ac:dyDescent="0.2">
      <c r="O422" s="57"/>
    </row>
    <row r="423" spans="15:15" x14ac:dyDescent="0.2">
      <c r="O423" s="57"/>
    </row>
    <row r="424" spans="15:15" x14ac:dyDescent="0.2">
      <c r="O424" s="57"/>
    </row>
    <row r="425" spans="15:15" x14ac:dyDescent="0.2">
      <c r="O425" s="57"/>
    </row>
    <row r="426" spans="15:15" x14ac:dyDescent="0.2">
      <c r="O426" s="57"/>
    </row>
    <row r="427" spans="15:15" x14ac:dyDescent="0.2">
      <c r="O427" s="57"/>
    </row>
    <row r="428" spans="15:15" x14ac:dyDescent="0.2">
      <c r="O428" s="57"/>
    </row>
    <row r="429" spans="15:15" x14ac:dyDescent="0.2">
      <c r="O429" s="57"/>
    </row>
    <row r="430" spans="15:15" x14ac:dyDescent="0.2">
      <c r="O430" s="57"/>
    </row>
    <row r="431" spans="15:15" x14ac:dyDescent="0.2">
      <c r="O431" s="57"/>
    </row>
    <row r="432" spans="15:15" x14ac:dyDescent="0.2">
      <c r="O432" s="57"/>
    </row>
    <row r="433" spans="15:15" x14ac:dyDescent="0.2">
      <c r="O433" s="57"/>
    </row>
    <row r="434" spans="15:15" x14ac:dyDescent="0.2">
      <c r="O434" s="57"/>
    </row>
    <row r="435" spans="15:15" x14ac:dyDescent="0.2">
      <c r="O435" s="57"/>
    </row>
    <row r="436" spans="15:15" x14ac:dyDescent="0.2">
      <c r="O436" s="57"/>
    </row>
    <row r="437" spans="15:15" x14ac:dyDescent="0.2">
      <c r="O437" s="57"/>
    </row>
    <row r="438" spans="15:15" x14ac:dyDescent="0.2">
      <c r="O438" s="57"/>
    </row>
    <row r="439" spans="15:15" x14ac:dyDescent="0.2">
      <c r="O439" s="57"/>
    </row>
    <row r="440" spans="15:15" x14ac:dyDescent="0.2">
      <c r="O440" s="57"/>
    </row>
    <row r="441" spans="15:15" x14ac:dyDescent="0.2">
      <c r="O441" s="57"/>
    </row>
    <row r="442" spans="15:15" x14ac:dyDescent="0.2">
      <c r="O442" s="57"/>
    </row>
    <row r="443" spans="15:15" x14ac:dyDescent="0.2">
      <c r="O443" s="57"/>
    </row>
    <row r="444" spans="15:15" x14ac:dyDescent="0.2">
      <c r="O444" s="57"/>
    </row>
    <row r="445" spans="15:15" x14ac:dyDescent="0.2">
      <c r="O445" s="57"/>
    </row>
    <row r="446" spans="15:15" x14ac:dyDescent="0.2">
      <c r="O446" s="57"/>
    </row>
    <row r="447" spans="15:15" x14ac:dyDescent="0.2">
      <c r="O447" s="57"/>
    </row>
    <row r="448" spans="15:15" x14ac:dyDescent="0.2">
      <c r="O448" s="57"/>
    </row>
    <row r="449" spans="15:15" x14ac:dyDescent="0.2">
      <c r="O449" s="57"/>
    </row>
    <row r="450" spans="15:15" x14ac:dyDescent="0.2">
      <c r="O450" s="57"/>
    </row>
    <row r="451" spans="15:15" x14ac:dyDescent="0.2">
      <c r="O451" s="57"/>
    </row>
    <row r="452" spans="15:15" x14ac:dyDescent="0.2">
      <c r="O452" s="57"/>
    </row>
    <row r="453" spans="15:15" x14ac:dyDescent="0.2">
      <c r="O453" s="57"/>
    </row>
    <row r="454" spans="15:15" x14ac:dyDescent="0.2">
      <c r="O454" s="57"/>
    </row>
    <row r="455" spans="15:15" x14ac:dyDescent="0.2">
      <c r="O455" s="57"/>
    </row>
    <row r="456" spans="15:15" x14ac:dyDescent="0.2">
      <c r="O456" s="57"/>
    </row>
    <row r="457" spans="15:15" x14ac:dyDescent="0.2">
      <c r="O457" s="57"/>
    </row>
    <row r="458" spans="15:15" x14ac:dyDescent="0.2">
      <c r="O458" s="57"/>
    </row>
    <row r="459" spans="15:15" x14ac:dyDescent="0.2">
      <c r="O459" s="57"/>
    </row>
    <row r="460" spans="15:15" x14ac:dyDescent="0.2">
      <c r="O460" s="57"/>
    </row>
    <row r="461" spans="15:15" x14ac:dyDescent="0.2">
      <c r="O461" s="57"/>
    </row>
    <row r="462" spans="15:15" x14ac:dyDescent="0.2">
      <c r="O462" s="57"/>
    </row>
    <row r="463" spans="15:15" x14ac:dyDescent="0.2">
      <c r="O463" s="57"/>
    </row>
    <row r="464" spans="15:15" x14ac:dyDescent="0.2">
      <c r="O464" s="57"/>
    </row>
    <row r="465" spans="15:15" x14ac:dyDescent="0.2">
      <c r="O465" s="57"/>
    </row>
    <row r="466" spans="15:15" x14ac:dyDescent="0.2">
      <c r="O466" s="57"/>
    </row>
    <row r="467" spans="15:15" x14ac:dyDescent="0.2">
      <c r="O467" s="57"/>
    </row>
    <row r="468" spans="15:15" x14ac:dyDescent="0.2">
      <c r="O468" s="57"/>
    </row>
    <row r="469" spans="15:15" x14ac:dyDescent="0.2">
      <c r="O469" s="57"/>
    </row>
    <row r="470" spans="15:15" x14ac:dyDescent="0.2">
      <c r="O470" s="57"/>
    </row>
    <row r="471" spans="15:15" x14ac:dyDescent="0.2">
      <c r="O471" s="57"/>
    </row>
    <row r="472" spans="15:15" x14ac:dyDescent="0.2">
      <c r="O472" s="57"/>
    </row>
    <row r="473" spans="15:15" x14ac:dyDescent="0.2">
      <c r="O473" s="57"/>
    </row>
    <row r="474" spans="15:15" x14ac:dyDescent="0.2">
      <c r="O474" s="57"/>
    </row>
    <row r="475" spans="15:15" x14ac:dyDescent="0.2">
      <c r="O475" s="57"/>
    </row>
    <row r="476" spans="15:15" x14ac:dyDescent="0.2">
      <c r="O476" s="57"/>
    </row>
    <row r="477" spans="15:15" x14ac:dyDescent="0.2">
      <c r="O477" s="57"/>
    </row>
    <row r="478" spans="15:15" x14ac:dyDescent="0.2">
      <c r="O478" s="57"/>
    </row>
    <row r="479" spans="15:15" x14ac:dyDescent="0.2">
      <c r="O479" s="57"/>
    </row>
    <row r="480" spans="15:15" x14ac:dyDescent="0.2">
      <c r="O480" s="57"/>
    </row>
    <row r="481" spans="15:15" x14ac:dyDescent="0.2">
      <c r="O481" s="57"/>
    </row>
    <row r="482" spans="15:15" x14ac:dyDescent="0.2">
      <c r="O482" s="57"/>
    </row>
    <row r="483" spans="15:15" x14ac:dyDescent="0.2">
      <c r="O483" s="57"/>
    </row>
    <row r="484" spans="15:15" x14ac:dyDescent="0.2">
      <c r="O484" s="57"/>
    </row>
    <row r="485" spans="15:15" x14ac:dyDescent="0.2">
      <c r="O485" s="57"/>
    </row>
    <row r="486" spans="15:15" x14ac:dyDescent="0.2">
      <c r="O486" s="57"/>
    </row>
    <row r="487" spans="15:15" x14ac:dyDescent="0.2">
      <c r="O487" s="57"/>
    </row>
    <row r="488" spans="15:15" x14ac:dyDescent="0.2">
      <c r="O488" s="57"/>
    </row>
    <row r="489" spans="15:15" x14ac:dyDescent="0.2">
      <c r="O489" s="57"/>
    </row>
    <row r="490" spans="15:15" x14ac:dyDescent="0.2">
      <c r="O490" s="57"/>
    </row>
    <row r="491" spans="15:15" x14ac:dyDescent="0.2">
      <c r="O491" s="57"/>
    </row>
    <row r="492" spans="15:15" x14ac:dyDescent="0.2">
      <c r="O492" s="57"/>
    </row>
    <row r="493" spans="15:15" x14ac:dyDescent="0.2">
      <c r="O493" s="57"/>
    </row>
    <row r="494" spans="15:15" x14ac:dyDescent="0.2">
      <c r="O494" s="57"/>
    </row>
    <row r="495" spans="15:15" x14ac:dyDescent="0.2">
      <c r="O495" s="57"/>
    </row>
    <row r="496" spans="15:15" x14ac:dyDescent="0.2">
      <c r="O496" s="57"/>
    </row>
    <row r="497" spans="15:15" x14ac:dyDescent="0.2">
      <c r="O497" s="57"/>
    </row>
    <row r="498" spans="15:15" x14ac:dyDescent="0.2">
      <c r="O498" s="57"/>
    </row>
    <row r="499" spans="15:15" x14ac:dyDescent="0.2">
      <c r="O499" s="57"/>
    </row>
    <row r="500" spans="15:15" x14ac:dyDescent="0.2">
      <c r="O500" s="57"/>
    </row>
    <row r="501" spans="15:15" x14ac:dyDescent="0.2">
      <c r="O501" s="57"/>
    </row>
    <row r="502" spans="15:15" x14ac:dyDescent="0.2">
      <c r="O502" s="57"/>
    </row>
    <row r="503" spans="15:15" x14ac:dyDescent="0.2">
      <c r="O503" s="57"/>
    </row>
    <row r="504" spans="15:15" x14ac:dyDescent="0.2">
      <c r="O504" s="57"/>
    </row>
    <row r="505" spans="15:15" x14ac:dyDescent="0.2">
      <c r="O505" s="57"/>
    </row>
    <row r="506" spans="15:15" x14ac:dyDescent="0.2">
      <c r="O506" s="57"/>
    </row>
    <row r="507" spans="15:15" x14ac:dyDescent="0.2">
      <c r="O507" s="57"/>
    </row>
    <row r="508" spans="15:15" x14ac:dyDescent="0.2">
      <c r="O508" s="57"/>
    </row>
    <row r="509" spans="15:15" x14ac:dyDescent="0.2">
      <c r="O509" s="57"/>
    </row>
    <row r="510" spans="15:15" x14ac:dyDescent="0.2">
      <c r="O510" s="57"/>
    </row>
    <row r="511" spans="15:15" x14ac:dyDescent="0.2">
      <c r="O511" s="57"/>
    </row>
    <row r="512" spans="15:15" x14ac:dyDescent="0.2">
      <c r="O512" s="57"/>
    </row>
    <row r="513" spans="15:15" x14ac:dyDescent="0.2">
      <c r="O513" s="57"/>
    </row>
    <row r="514" spans="15:15" x14ac:dyDescent="0.2">
      <c r="O514" s="57"/>
    </row>
    <row r="515" spans="15:15" x14ac:dyDescent="0.2">
      <c r="O515" s="57"/>
    </row>
    <row r="516" spans="15:15" x14ac:dyDescent="0.2">
      <c r="O516" s="57"/>
    </row>
    <row r="517" spans="15:15" x14ac:dyDescent="0.2">
      <c r="O517" s="57"/>
    </row>
    <row r="518" spans="15:15" x14ac:dyDescent="0.2">
      <c r="O518" s="57"/>
    </row>
    <row r="519" spans="15:15" x14ac:dyDescent="0.2">
      <c r="O519" s="57"/>
    </row>
    <row r="520" spans="15:15" x14ac:dyDescent="0.2">
      <c r="O520" s="57"/>
    </row>
    <row r="521" spans="15:15" x14ac:dyDescent="0.2">
      <c r="O521" s="57"/>
    </row>
    <row r="522" spans="15:15" x14ac:dyDescent="0.2">
      <c r="O522" s="57"/>
    </row>
    <row r="523" spans="15:15" x14ac:dyDescent="0.2">
      <c r="O523" s="57"/>
    </row>
    <row r="524" spans="15:15" x14ac:dyDescent="0.2">
      <c r="O524" s="57"/>
    </row>
    <row r="525" spans="15:15" x14ac:dyDescent="0.2">
      <c r="O525" s="57"/>
    </row>
    <row r="526" spans="15:15" x14ac:dyDescent="0.2">
      <c r="O526" s="57"/>
    </row>
    <row r="527" spans="15:15" x14ac:dyDescent="0.2">
      <c r="O527" s="57"/>
    </row>
    <row r="528" spans="15:15" x14ac:dyDescent="0.2">
      <c r="O528" s="57"/>
    </row>
    <row r="529" spans="15:15" x14ac:dyDescent="0.2">
      <c r="O529" s="57"/>
    </row>
    <row r="530" spans="15:15" x14ac:dyDescent="0.2">
      <c r="O530" s="57"/>
    </row>
    <row r="531" spans="15:15" x14ac:dyDescent="0.2">
      <c r="O531" s="57"/>
    </row>
    <row r="532" spans="15:15" x14ac:dyDescent="0.2">
      <c r="O532" s="57"/>
    </row>
    <row r="533" spans="15:15" x14ac:dyDescent="0.2">
      <c r="O533" s="57"/>
    </row>
    <row r="534" spans="15:15" x14ac:dyDescent="0.2">
      <c r="O534" s="57"/>
    </row>
    <row r="535" spans="15:15" x14ac:dyDescent="0.2">
      <c r="O535" s="57"/>
    </row>
    <row r="536" spans="15:15" x14ac:dyDescent="0.2">
      <c r="O536" s="57"/>
    </row>
    <row r="537" spans="15:15" x14ac:dyDescent="0.2">
      <c r="O537" s="57"/>
    </row>
    <row r="538" spans="15:15" x14ac:dyDescent="0.2">
      <c r="O538" s="57"/>
    </row>
  </sheetData>
  <mergeCells count="41">
    <mergeCell ref="M2:M5"/>
    <mergeCell ref="A2:A5"/>
    <mergeCell ref="B2:B5"/>
    <mergeCell ref="C2:C5"/>
    <mergeCell ref="D2:E4"/>
    <mergeCell ref="J2:J5"/>
    <mergeCell ref="C1:D1"/>
    <mergeCell ref="W2:W5"/>
    <mergeCell ref="N2:N5"/>
    <mergeCell ref="O2:O5"/>
    <mergeCell ref="P2:P5"/>
    <mergeCell ref="F2:F5"/>
    <mergeCell ref="Q2:Q5"/>
    <mergeCell ref="U2:U5"/>
    <mergeCell ref="V2:V5"/>
    <mergeCell ref="G2:G5"/>
    <mergeCell ref="H2:I4"/>
    <mergeCell ref="R2:R5"/>
    <mergeCell ref="S2:S5"/>
    <mergeCell ref="T2:T5"/>
    <mergeCell ref="K2:K5"/>
    <mergeCell ref="L2:L5"/>
    <mergeCell ref="A7:A21"/>
    <mergeCell ref="B7:B21"/>
    <mergeCell ref="C7:C21"/>
    <mergeCell ref="A25:A39"/>
    <mergeCell ref="B25:B39"/>
    <mergeCell ref="C25:C39"/>
    <mergeCell ref="A43:A57"/>
    <mergeCell ref="B43:B57"/>
    <mergeCell ref="C43:C57"/>
    <mergeCell ref="A61:A75"/>
    <mergeCell ref="B61:B75"/>
    <mergeCell ref="C61:C75"/>
    <mergeCell ref="D117:G117"/>
    <mergeCell ref="A79:A93"/>
    <mergeCell ref="B79:B93"/>
    <mergeCell ref="C79:C93"/>
    <mergeCell ref="A97:A111"/>
    <mergeCell ref="B97:B111"/>
    <mergeCell ref="C97:C111"/>
  </mergeCells>
  <printOptions horizontalCentered="1"/>
  <pageMargins left="0" right="0" top="0.55118110236220474" bottom="0" header="0" footer="0"/>
  <pageSetup paperSize="9" scale="5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8"/>
  <sheetViews>
    <sheetView tabSelected="1" topLeftCell="A4" zoomScale="90" zoomScaleNormal="90" workbookViewId="0">
      <selection activeCell="I74" sqref="I74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2.42578125" customWidth="1"/>
    <col min="9" max="9" width="12.140625" bestFit="1" customWidth="1"/>
    <col min="10" max="14" width="12.85546875" customWidth="1"/>
    <col min="15" max="15" width="14.42578125" style="3" customWidth="1"/>
    <col min="16" max="16" width="12.85546875" customWidth="1"/>
    <col min="17" max="17" width="16" customWidth="1"/>
    <col min="18" max="21" width="12.85546875" customWidth="1"/>
    <col min="22" max="22" width="15.28515625" customWidth="1"/>
    <col min="23" max="23" width="17.140625" customWidth="1"/>
  </cols>
  <sheetData>
    <row r="1" spans="1:23" s="5" customFormat="1" ht="15.75" customHeight="1" x14ac:dyDescent="0.25">
      <c r="A1" s="6"/>
      <c r="B1" s="7" t="s">
        <v>0</v>
      </c>
      <c r="C1" s="222">
        <v>2023</v>
      </c>
      <c r="D1" s="223"/>
      <c r="E1" s="8"/>
      <c r="F1" s="9"/>
      <c r="G1" s="9"/>
      <c r="H1" s="8"/>
      <c r="I1" s="8"/>
      <c r="J1" s="9"/>
      <c r="K1" s="9"/>
      <c r="L1" s="9"/>
      <c r="M1" s="8"/>
      <c r="N1" s="8"/>
      <c r="O1" s="9"/>
      <c r="P1" s="8"/>
      <c r="Q1" s="8"/>
      <c r="R1" s="8"/>
      <c r="S1" s="8"/>
      <c r="T1" s="8"/>
      <c r="U1" s="8"/>
      <c r="V1" s="8"/>
      <c r="W1" s="8"/>
    </row>
    <row r="2" spans="1:23" s="5" customFormat="1" ht="13.5" customHeight="1" x14ac:dyDescent="0.2">
      <c r="A2" s="219" t="s">
        <v>1</v>
      </c>
      <c r="B2" s="219" t="s">
        <v>2</v>
      </c>
      <c r="C2" s="230" t="s">
        <v>3</v>
      </c>
      <c r="D2" s="233" t="s">
        <v>4</v>
      </c>
      <c r="E2" s="234"/>
      <c r="F2" s="219" t="s">
        <v>42</v>
      </c>
      <c r="G2" s="219" t="s">
        <v>43</v>
      </c>
      <c r="H2" s="224" t="s">
        <v>39</v>
      </c>
      <c r="I2" s="225"/>
      <c r="J2" s="219" t="s">
        <v>38</v>
      </c>
      <c r="K2" s="219" t="s">
        <v>37</v>
      </c>
      <c r="L2" s="219" t="s">
        <v>5</v>
      </c>
      <c r="M2" s="219" t="s">
        <v>36</v>
      </c>
      <c r="N2" s="219" t="s">
        <v>35</v>
      </c>
      <c r="O2" s="219" t="s">
        <v>32</v>
      </c>
      <c r="P2" s="219" t="s">
        <v>33</v>
      </c>
      <c r="Q2" s="219" t="s">
        <v>69</v>
      </c>
      <c r="R2" s="219" t="s">
        <v>70</v>
      </c>
      <c r="S2" s="219" t="s">
        <v>71</v>
      </c>
      <c r="T2" s="219" t="s">
        <v>72</v>
      </c>
      <c r="U2" s="219" t="s">
        <v>30</v>
      </c>
      <c r="V2" s="219" t="s">
        <v>31</v>
      </c>
      <c r="W2" s="219" t="s">
        <v>34</v>
      </c>
    </row>
    <row r="3" spans="1:23" s="5" customFormat="1" ht="12.75" customHeight="1" x14ac:dyDescent="0.2">
      <c r="A3" s="220"/>
      <c r="B3" s="220"/>
      <c r="C3" s="231"/>
      <c r="D3" s="235"/>
      <c r="E3" s="236"/>
      <c r="F3" s="220"/>
      <c r="G3" s="220"/>
      <c r="H3" s="226"/>
      <c r="I3" s="227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s="5" customFormat="1" x14ac:dyDescent="0.2">
      <c r="A4" s="220"/>
      <c r="B4" s="220"/>
      <c r="C4" s="231"/>
      <c r="D4" s="237"/>
      <c r="E4" s="238"/>
      <c r="F4" s="220"/>
      <c r="G4" s="220"/>
      <c r="H4" s="228"/>
      <c r="I4" s="22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s="5" customFormat="1" ht="126" customHeight="1" x14ac:dyDescent="0.2">
      <c r="A5" s="221"/>
      <c r="B5" s="221"/>
      <c r="C5" s="232"/>
      <c r="D5" s="152" t="s">
        <v>6</v>
      </c>
      <c r="E5" s="152" t="s">
        <v>7</v>
      </c>
      <c r="F5" s="221"/>
      <c r="G5" s="221"/>
      <c r="H5" s="151" t="s">
        <v>40</v>
      </c>
      <c r="I5" s="151" t="s">
        <v>41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</row>
    <row r="6" spans="1:23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11</v>
      </c>
      <c r="G6" s="10">
        <v>11</v>
      </c>
      <c r="H6" s="10"/>
      <c r="I6" s="10"/>
      <c r="J6" s="10">
        <v>8</v>
      </c>
      <c r="K6" s="10">
        <v>9</v>
      </c>
      <c r="L6" s="10">
        <v>10</v>
      </c>
      <c r="M6" s="10">
        <v>17</v>
      </c>
      <c r="N6" s="10">
        <v>18</v>
      </c>
      <c r="O6" s="10">
        <v>14</v>
      </c>
      <c r="P6" s="10">
        <v>15</v>
      </c>
      <c r="Q6" s="10">
        <v>20</v>
      </c>
      <c r="R6" s="10"/>
      <c r="S6" s="10"/>
      <c r="T6" s="10"/>
      <c r="U6" s="10">
        <v>21</v>
      </c>
      <c r="V6" s="10">
        <v>22</v>
      </c>
      <c r="W6" s="11">
        <v>23</v>
      </c>
    </row>
    <row r="7" spans="1:23" ht="12.75" customHeight="1" x14ac:dyDescent="0.2">
      <c r="A7" s="213">
        <v>1</v>
      </c>
      <c r="B7" s="206" t="s">
        <v>26</v>
      </c>
      <c r="C7" s="210" t="s">
        <v>22</v>
      </c>
      <c r="D7" s="4" t="s">
        <v>8</v>
      </c>
      <c r="E7" s="40">
        <v>797.56</v>
      </c>
      <c r="F7" s="41">
        <v>5</v>
      </c>
      <c r="G7" s="41">
        <v>47.5</v>
      </c>
      <c r="H7" s="60"/>
      <c r="I7" s="58"/>
      <c r="J7" s="59">
        <f>(E7*F7)</f>
        <v>3987.7999999999997</v>
      </c>
      <c r="K7" s="59">
        <f>E7*G7</f>
        <v>37884.1</v>
      </c>
      <c r="L7" s="20">
        <f>SUM(J7,K7)</f>
        <v>41871.9</v>
      </c>
      <c r="M7" s="1">
        <f>J7-H7</f>
        <v>3987.7999999999997</v>
      </c>
      <c r="N7" s="1">
        <f>K7-I7</f>
        <v>37884.1</v>
      </c>
      <c r="O7" s="2"/>
      <c r="P7" s="2"/>
      <c r="Q7" s="46"/>
      <c r="R7" s="46"/>
      <c r="S7" s="46"/>
      <c r="T7" s="46"/>
      <c r="U7" s="46"/>
      <c r="V7" s="1"/>
      <c r="W7" s="153" t="s">
        <v>75</v>
      </c>
    </row>
    <row r="8" spans="1:23" x14ac:dyDescent="0.2">
      <c r="A8" s="214"/>
      <c r="B8" s="207"/>
      <c r="C8" s="211"/>
      <c r="D8" s="4" t="s">
        <v>9</v>
      </c>
      <c r="E8" s="43">
        <v>852.02</v>
      </c>
      <c r="F8" s="41">
        <v>5</v>
      </c>
      <c r="G8" s="41">
        <v>47.5</v>
      </c>
      <c r="H8" s="58"/>
      <c r="I8" s="58"/>
      <c r="J8" s="59">
        <f>(E8*F8)</f>
        <v>4260.1000000000004</v>
      </c>
      <c r="K8" s="59">
        <f>E8*G8</f>
        <v>40470.949999999997</v>
      </c>
      <c r="L8" s="20">
        <f>SUM(J8,K8)</f>
        <v>44731.049999999996</v>
      </c>
      <c r="M8" s="1">
        <f t="shared" ref="M8:N9" si="0">J8-H8</f>
        <v>4260.1000000000004</v>
      </c>
      <c r="N8" s="1">
        <f t="shared" si="0"/>
        <v>40470.949999999997</v>
      </c>
      <c r="O8" s="2"/>
      <c r="P8" s="2"/>
      <c r="Q8" s="46"/>
      <c r="R8" s="46"/>
      <c r="S8" s="46"/>
      <c r="T8" s="46"/>
      <c r="U8" s="46"/>
      <c r="V8" s="1"/>
      <c r="W8" s="19"/>
    </row>
    <row r="9" spans="1:23" x14ac:dyDescent="0.2">
      <c r="A9" s="214"/>
      <c r="B9" s="207"/>
      <c r="C9" s="211"/>
      <c r="D9" s="4" t="s">
        <v>10</v>
      </c>
      <c r="E9" s="43">
        <v>1154.78</v>
      </c>
      <c r="F9" s="41">
        <v>5</v>
      </c>
      <c r="G9" s="41">
        <v>47.5</v>
      </c>
      <c r="H9" s="58"/>
      <c r="I9" s="58"/>
      <c r="J9" s="59">
        <f>(E9*F9)</f>
        <v>5773.9</v>
      </c>
      <c r="K9" s="59">
        <f>E9*G9</f>
        <v>54852.049999999996</v>
      </c>
      <c r="L9" s="20">
        <f>SUM(J9,K9)</f>
        <v>60625.95</v>
      </c>
      <c r="M9" s="1">
        <f t="shared" si="0"/>
        <v>5773.9</v>
      </c>
      <c r="N9" s="1">
        <f t="shared" si="0"/>
        <v>54852.049999999996</v>
      </c>
      <c r="O9" s="2"/>
      <c r="P9" s="2"/>
      <c r="Q9" s="46"/>
      <c r="R9" s="46"/>
      <c r="S9" s="46"/>
      <c r="T9" s="46"/>
      <c r="U9" s="46"/>
      <c r="V9" s="1"/>
      <c r="W9" s="19"/>
    </row>
    <row r="10" spans="1:23" ht="24" x14ac:dyDescent="0.2">
      <c r="A10" s="214"/>
      <c r="B10" s="207"/>
      <c r="C10" s="211"/>
      <c r="D10" s="23" t="s">
        <v>44</v>
      </c>
      <c r="E10" s="13">
        <f>SUM(E7:E9)</f>
        <v>2804.3599999999997</v>
      </c>
      <c r="F10" s="13"/>
      <c r="G10" s="13"/>
      <c r="H10" s="13">
        <f t="shared" ref="H10:N10" si="1">SUM(H7:H9)</f>
        <v>0</v>
      </c>
      <c r="I10" s="13">
        <f t="shared" si="1"/>
        <v>0</v>
      </c>
      <c r="J10" s="13">
        <f t="shared" si="1"/>
        <v>14021.8</v>
      </c>
      <c r="K10" s="13">
        <f t="shared" si="1"/>
        <v>133207.09999999998</v>
      </c>
      <c r="L10" s="13">
        <f t="shared" si="1"/>
        <v>147228.9</v>
      </c>
      <c r="M10" s="13">
        <f t="shared" si="1"/>
        <v>14021.8</v>
      </c>
      <c r="N10" s="13">
        <f t="shared" si="1"/>
        <v>133207.09999999998</v>
      </c>
      <c r="O10" s="13"/>
      <c r="P10" s="13"/>
      <c r="Q10" s="13">
        <f>SUM(Q7:Q9)</f>
        <v>0</v>
      </c>
      <c r="R10" s="13">
        <f>SUM(R7:R9)</f>
        <v>0</v>
      </c>
      <c r="S10" s="13"/>
      <c r="T10" s="13"/>
      <c r="U10" s="13">
        <f>SUM(U7:U9)</f>
        <v>0</v>
      </c>
      <c r="V10" s="13">
        <f>SUM(V7:V9)</f>
        <v>0</v>
      </c>
      <c r="W10" s="13"/>
    </row>
    <row r="11" spans="1:23" x14ac:dyDescent="0.2">
      <c r="A11" s="214"/>
      <c r="B11" s="207"/>
      <c r="C11" s="211"/>
      <c r="D11" s="4" t="s">
        <v>11</v>
      </c>
      <c r="E11" s="44">
        <v>947.82</v>
      </c>
      <c r="F11" s="41">
        <v>5</v>
      </c>
      <c r="G11" s="41">
        <v>47.5</v>
      </c>
      <c r="H11" s="42"/>
      <c r="I11" s="42"/>
      <c r="J11" s="59">
        <f>(E11*F11)</f>
        <v>4739.1000000000004</v>
      </c>
      <c r="K11" s="59">
        <f>E11*G11</f>
        <v>45021.450000000004</v>
      </c>
      <c r="L11" s="20">
        <f>SUM(J11,K11)</f>
        <v>49760.55</v>
      </c>
      <c r="M11" s="1">
        <f t="shared" ref="M11:N13" si="2">J11-H11</f>
        <v>4739.1000000000004</v>
      </c>
      <c r="N11" s="1">
        <f t="shared" si="2"/>
        <v>45021.450000000004</v>
      </c>
      <c r="O11" s="2"/>
      <c r="P11" s="2"/>
      <c r="Q11" s="46"/>
      <c r="R11" s="46"/>
      <c r="S11" s="46"/>
      <c r="T11" s="46"/>
      <c r="U11" s="46"/>
      <c r="V11" s="1"/>
      <c r="W11" s="19"/>
    </row>
    <row r="12" spans="1:23" x14ac:dyDescent="0.2">
      <c r="A12" s="214"/>
      <c r="B12" s="207"/>
      <c r="C12" s="211"/>
      <c r="D12" s="4" t="s">
        <v>12</v>
      </c>
      <c r="E12" s="44">
        <v>840.58</v>
      </c>
      <c r="F12" s="41">
        <v>5</v>
      </c>
      <c r="G12" s="41">
        <v>47.5</v>
      </c>
      <c r="H12" s="42"/>
      <c r="I12" s="42"/>
      <c r="J12" s="59">
        <f>(E12*F12)</f>
        <v>4202.9000000000005</v>
      </c>
      <c r="K12" s="59">
        <f>E12*G12</f>
        <v>39927.550000000003</v>
      </c>
      <c r="L12" s="20">
        <f>SUM(J12,K12)</f>
        <v>44130.450000000004</v>
      </c>
      <c r="M12" s="1">
        <f t="shared" si="2"/>
        <v>4202.9000000000005</v>
      </c>
      <c r="N12" s="1">
        <f t="shared" si="2"/>
        <v>39927.550000000003</v>
      </c>
      <c r="O12" s="2"/>
      <c r="P12" s="2"/>
      <c r="Q12" s="46">
        <v>1039176</v>
      </c>
      <c r="R12" s="46"/>
      <c r="S12" s="46"/>
      <c r="T12" s="46"/>
      <c r="U12" s="46"/>
      <c r="V12" s="1"/>
      <c r="W12" s="19"/>
    </row>
    <row r="13" spans="1:23" x14ac:dyDescent="0.2">
      <c r="A13" s="214"/>
      <c r="B13" s="207"/>
      <c r="C13" s="211"/>
      <c r="D13" s="4" t="s">
        <v>13</v>
      </c>
      <c r="E13" s="44">
        <v>797.96</v>
      </c>
      <c r="F13" s="41">
        <v>5</v>
      </c>
      <c r="G13" s="41">
        <v>47.5</v>
      </c>
      <c r="H13" s="42"/>
      <c r="I13" s="42"/>
      <c r="J13" s="59">
        <f>(E13*F13)</f>
        <v>3989.8</v>
      </c>
      <c r="K13" s="59">
        <f>E13*G13</f>
        <v>37903.1</v>
      </c>
      <c r="L13" s="20">
        <f>SUM(J13,K13)</f>
        <v>41892.9</v>
      </c>
      <c r="M13" s="1">
        <f t="shared" si="2"/>
        <v>3989.8</v>
      </c>
      <c r="N13" s="1">
        <f t="shared" si="2"/>
        <v>37903.1</v>
      </c>
      <c r="O13" s="2"/>
      <c r="P13" s="2"/>
      <c r="Q13" s="46">
        <v>42228</v>
      </c>
      <c r="R13" s="46"/>
      <c r="S13" s="46"/>
      <c r="T13" s="46"/>
      <c r="U13" s="46"/>
      <c r="V13" s="1"/>
      <c r="W13" s="19"/>
    </row>
    <row r="14" spans="1:23" ht="24" x14ac:dyDescent="0.2">
      <c r="A14" s="214"/>
      <c r="B14" s="207"/>
      <c r="C14" s="211"/>
      <c r="D14" s="23" t="s">
        <v>45</v>
      </c>
      <c r="E14" s="13">
        <f>SUM(E11,E12,E13)</f>
        <v>2586.36</v>
      </c>
      <c r="F14" s="13"/>
      <c r="G14" s="13"/>
      <c r="H14" s="13">
        <f>SUM(H11,H12,H13)</f>
        <v>0</v>
      </c>
      <c r="I14" s="13">
        <f>SUM(I11,I12,I13)</f>
        <v>0</v>
      </c>
      <c r="J14" s="13">
        <f t="shared" ref="J14:V14" si="3">SUM(J11,J12,J13)</f>
        <v>12931.8</v>
      </c>
      <c r="K14" s="13">
        <f t="shared" si="3"/>
        <v>122852.1</v>
      </c>
      <c r="L14" s="13">
        <f t="shared" si="3"/>
        <v>135783.9</v>
      </c>
      <c r="M14" s="13">
        <f t="shared" si="3"/>
        <v>12931.8</v>
      </c>
      <c r="N14" s="13">
        <f t="shared" si="3"/>
        <v>122852.1</v>
      </c>
      <c r="O14" s="13">
        <f t="shared" si="3"/>
        <v>0</v>
      </c>
      <c r="P14" s="13">
        <f t="shared" si="3"/>
        <v>0</v>
      </c>
      <c r="Q14" s="47">
        <f t="shared" si="3"/>
        <v>1081404</v>
      </c>
      <c r="R14" s="47">
        <f>SUM(R11:R13)</f>
        <v>0</v>
      </c>
      <c r="S14" s="47"/>
      <c r="T14" s="47"/>
      <c r="U14" s="47">
        <f t="shared" si="3"/>
        <v>0</v>
      </c>
      <c r="V14" s="13">
        <f t="shared" si="3"/>
        <v>0</v>
      </c>
      <c r="W14" s="14"/>
    </row>
    <row r="15" spans="1:23" x14ac:dyDescent="0.2">
      <c r="A15" s="214"/>
      <c r="B15" s="208"/>
      <c r="C15" s="211"/>
      <c r="D15" s="4" t="s">
        <v>14</v>
      </c>
      <c r="E15" s="44">
        <v>932.12</v>
      </c>
      <c r="F15" s="41">
        <v>5</v>
      </c>
      <c r="G15" s="41">
        <v>47.5</v>
      </c>
      <c r="H15" s="42"/>
      <c r="I15" s="42"/>
      <c r="J15" s="59">
        <f>(E15*F15)</f>
        <v>4660.6000000000004</v>
      </c>
      <c r="K15" s="59">
        <f>E15*G15</f>
        <v>44275.7</v>
      </c>
      <c r="L15" s="20">
        <f>SUM(J15,K15)</f>
        <v>48936.299999999996</v>
      </c>
      <c r="M15" s="1">
        <f t="shared" ref="M15:N17" si="4">J15-H15</f>
        <v>4660.6000000000004</v>
      </c>
      <c r="N15" s="1">
        <f t="shared" si="4"/>
        <v>44275.7</v>
      </c>
      <c r="O15" s="2"/>
      <c r="P15" s="2"/>
      <c r="Q15" s="46"/>
      <c r="R15" s="46"/>
      <c r="S15" s="46"/>
      <c r="T15" s="46"/>
      <c r="U15" s="46"/>
      <c r="V15" s="1"/>
      <c r="W15" s="19"/>
    </row>
    <row r="16" spans="1:23" x14ac:dyDescent="0.2">
      <c r="A16" s="214"/>
      <c r="B16" s="208"/>
      <c r="C16" s="211"/>
      <c r="D16" s="4" t="s">
        <v>15</v>
      </c>
      <c r="E16" s="44">
        <v>954.9</v>
      </c>
      <c r="F16" s="41">
        <v>5</v>
      </c>
      <c r="G16" s="41">
        <v>47.5</v>
      </c>
      <c r="H16" s="42"/>
      <c r="I16" s="42"/>
      <c r="J16" s="59">
        <f>(E16*F16)</f>
        <v>4774.5</v>
      </c>
      <c r="K16" s="59">
        <f>E16*G16</f>
        <v>45357.75</v>
      </c>
      <c r="L16" s="20">
        <f>SUM(J16,K16)</f>
        <v>50132.25</v>
      </c>
      <c r="M16" s="1">
        <f t="shared" si="4"/>
        <v>4774.5</v>
      </c>
      <c r="N16" s="1">
        <f t="shared" si="4"/>
        <v>45357.75</v>
      </c>
      <c r="O16" s="2"/>
      <c r="P16" s="2"/>
      <c r="Q16" s="46"/>
      <c r="R16" s="46"/>
      <c r="S16" s="46"/>
      <c r="T16" s="46"/>
      <c r="U16" s="46"/>
      <c r="V16" s="1"/>
      <c r="W16" s="19"/>
    </row>
    <row r="17" spans="1:23" x14ac:dyDescent="0.2">
      <c r="A17" s="214"/>
      <c r="B17" s="208"/>
      <c r="C17" s="211"/>
      <c r="D17" s="4" t="s">
        <v>16</v>
      </c>
      <c r="E17" s="44">
        <v>924.72</v>
      </c>
      <c r="F17" s="41">
        <v>5</v>
      </c>
      <c r="G17" s="41">
        <v>47.5</v>
      </c>
      <c r="H17" s="42"/>
      <c r="I17" s="42"/>
      <c r="J17" s="59">
        <f>(E17*F17)</f>
        <v>4623.6000000000004</v>
      </c>
      <c r="K17" s="59">
        <f>E17*G17</f>
        <v>43924.200000000004</v>
      </c>
      <c r="L17" s="20">
        <f>SUM(J17,K17)</f>
        <v>48547.8</v>
      </c>
      <c r="M17" s="1">
        <f t="shared" si="4"/>
        <v>4623.6000000000004</v>
      </c>
      <c r="N17" s="1">
        <f t="shared" si="4"/>
        <v>43924.200000000004</v>
      </c>
      <c r="O17" s="2"/>
      <c r="P17" s="2"/>
      <c r="Q17" s="46"/>
      <c r="R17" s="46"/>
      <c r="S17" s="46"/>
      <c r="T17" s="46"/>
      <c r="U17" s="46"/>
      <c r="V17" s="1"/>
      <c r="W17" s="19"/>
    </row>
    <row r="18" spans="1:23" ht="24" x14ac:dyDescent="0.2">
      <c r="A18" s="214"/>
      <c r="B18" s="208"/>
      <c r="C18" s="211"/>
      <c r="D18" s="23" t="s">
        <v>46</v>
      </c>
      <c r="E18" s="13">
        <f>SUM(E15,E16,E17)</f>
        <v>2811.74</v>
      </c>
      <c r="F18" s="13"/>
      <c r="G18" s="13"/>
      <c r="H18" s="13">
        <f>SUM(H15,H16,H17)</f>
        <v>0</v>
      </c>
      <c r="I18" s="13">
        <f>SUM(I15,I16,I17)</f>
        <v>0</v>
      </c>
      <c r="J18" s="13">
        <f t="shared" ref="J18:V18" si="5">SUM(J15,J16,J17)</f>
        <v>14058.7</v>
      </c>
      <c r="K18" s="13">
        <f t="shared" si="5"/>
        <v>133557.65</v>
      </c>
      <c r="L18" s="13">
        <f t="shared" si="5"/>
        <v>147616.34999999998</v>
      </c>
      <c r="M18" s="13">
        <f t="shared" si="5"/>
        <v>14058.7</v>
      </c>
      <c r="N18" s="13">
        <f t="shared" si="5"/>
        <v>133557.65</v>
      </c>
      <c r="O18" s="13">
        <f t="shared" si="5"/>
        <v>0</v>
      </c>
      <c r="P18" s="13">
        <f t="shared" si="5"/>
        <v>0</v>
      </c>
      <c r="Q18" s="47">
        <f t="shared" si="5"/>
        <v>0</v>
      </c>
      <c r="R18" s="47">
        <f>SUM(R15:R17)</f>
        <v>0</v>
      </c>
      <c r="S18" s="47"/>
      <c r="T18" s="47"/>
      <c r="U18" s="47">
        <f t="shared" si="5"/>
        <v>0</v>
      </c>
      <c r="V18" s="13">
        <f t="shared" si="5"/>
        <v>0</v>
      </c>
      <c r="W18" s="14"/>
    </row>
    <row r="19" spans="1:23" x14ac:dyDescent="0.2">
      <c r="A19" s="214"/>
      <c r="B19" s="208"/>
      <c r="C19" s="211"/>
      <c r="D19" s="4" t="s">
        <v>17</v>
      </c>
      <c r="E19" s="40">
        <v>1028.82</v>
      </c>
      <c r="F19" s="41">
        <v>5</v>
      </c>
      <c r="G19" s="41">
        <v>47.5</v>
      </c>
      <c r="H19" s="42"/>
      <c r="I19" s="42"/>
      <c r="J19" s="59">
        <f>(E19*F19)</f>
        <v>5144.0999999999995</v>
      </c>
      <c r="K19" s="59">
        <f>E19*G19</f>
        <v>48868.95</v>
      </c>
      <c r="L19" s="20">
        <f>SUM(J19,K19)</f>
        <v>54013.049999999996</v>
      </c>
      <c r="M19" s="1">
        <f t="shared" ref="M19:N21" si="6">J19-H19</f>
        <v>5144.0999999999995</v>
      </c>
      <c r="N19" s="1">
        <f t="shared" si="6"/>
        <v>48868.95</v>
      </c>
      <c r="O19" s="2"/>
      <c r="P19" s="2"/>
      <c r="Q19" s="46"/>
      <c r="R19" s="46"/>
      <c r="S19" s="46"/>
      <c r="T19" s="46"/>
      <c r="U19" s="46"/>
      <c r="V19" s="1"/>
    </row>
    <row r="20" spans="1:23" x14ac:dyDescent="0.2">
      <c r="A20" s="214"/>
      <c r="B20" s="208"/>
      <c r="C20" s="211"/>
      <c r="D20" s="4" t="s">
        <v>18</v>
      </c>
      <c r="E20" s="43"/>
      <c r="F20" s="41">
        <v>5</v>
      </c>
      <c r="G20" s="41">
        <v>47.5</v>
      </c>
      <c r="H20" s="42"/>
      <c r="I20" s="42"/>
      <c r="J20" s="59">
        <f>(E20*F20)</f>
        <v>0</v>
      </c>
      <c r="K20" s="59">
        <f>E20*G20</f>
        <v>0</v>
      </c>
      <c r="L20" s="20">
        <f>SUM(J20,K20)</f>
        <v>0</v>
      </c>
      <c r="M20" s="1">
        <f t="shared" si="6"/>
        <v>0</v>
      </c>
      <c r="N20" s="1">
        <f t="shared" si="6"/>
        <v>0</v>
      </c>
      <c r="O20" s="2"/>
      <c r="P20" s="2"/>
      <c r="Q20" s="46"/>
      <c r="R20" s="46"/>
      <c r="S20" s="46"/>
      <c r="T20" s="46"/>
      <c r="U20" s="46"/>
      <c r="V20" s="1"/>
      <c r="W20" s="19"/>
    </row>
    <row r="21" spans="1:23" ht="36" x14ac:dyDescent="0.2">
      <c r="A21" s="215"/>
      <c r="B21" s="209"/>
      <c r="C21" s="212"/>
      <c r="D21" s="4" t="s">
        <v>19</v>
      </c>
      <c r="E21" s="43"/>
      <c r="F21" s="41">
        <v>5</v>
      </c>
      <c r="G21" s="41">
        <v>47.5</v>
      </c>
      <c r="H21" s="42"/>
      <c r="I21" s="42"/>
      <c r="J21" s="59">
        <f>(E21*F21)</f>
        <v>0</v>
      </c>
      <c r="K21" s="59">
        <f>E21*G21</f>
        <v>0</v>
      </c>
      <c r="L21" s="20">
        <f>SUM(J21,K21)</f>
        <v>0</v>
      </c>
      <c r="M21" s="1">
        <f t="shared" si="6"/>
        <v>0</v>
      </c>
      <c r="N21" s="1">
        <f t="shared" si="6"/>
        <v>0</v>
      </c>
      <c r="O21" s="2"/>
      <c r="P21" s="2"/>
      <c r="Q21" s="46"/>
      <c r="R21" s="46"/>
      <c r="S21" s="46"/>
      <c r="T21" s="46"/>
      <c r="U21" s="46"/>
      <c r="V21" s="1"/>
      <c r="W21" s="19" t="s">
        <v>76</v>
      </c>
    </row>
    <row r="22" spans="1:23" ht="24" x14ac:dyDescent="0.2">
      <c r="A22" s="15"/>
      <c r="B22" s="15"/>
      <c r="C22" s="15"/>
      <c r="D22" s="23" t="s">
        <v>47</v>
      </c>
      <c r="E22" s="13">
        <f>SUM(E19,E20,E21)</f>
        <v>1028.82</v>
      </c>
      <c r="F22" s="13"/>
      <c r="G22" s="13"/>
      <c r="H22" s="13">
        <f>SUM(H19,H20,H21)</f>
        <v>0</v>
      </c>
      <c r="I22" s="13">
        <f>SUM(I19,I20,I21)</f>
        <v>0</v>
      </c>
      <c r="J22" s="13">
        <f t="shared" ref="J22:V22" si="7">SUM(J19,J20,J21)</f>
        <v>5144.0999999999995</v>
      </c>
      <c r="K22" s="13">
        <f t="shared" si="7"/>
        <v>48868.95</v>
      </c>
      <c r="L22" s="13">
        <f t="shared" si="7"/>
        <v>54013.049999999996</v>
      </c>
      <c r="M22" s="13">
        <f t="shared" si="7"/>
        <v>5144.0999999999995</v>
      </c>
      <c r="N22" s="13">
        <f t="shared" si="7"/>
        <v>48868.95</v>
      </c>
      <c r="O22" s="13">
        <f t="shared" si="7"/>
        <v>0</v>
      </c>
      <c r="P22" s="13">
        <f t="shared" si="7"/>
        <v>0</v>
      </c>
      <c r="Q22" s="47">
        <f t="shared" si="7"/>
        <v>0</v>
      </c>
      <c r="R22" s="47">
        <f>SUM(R19:R21)</f>
        <v>0</v>
      </c>
      <c r="S22" s="47"/>
      <c r="T22" s="47"/>
      <c r="U22" s="47">
        <f t="shared" si="7"/>
        <v>0</v>
      </c>
      <c r="V22" s="13">
        <f t="shared" si="7"/>
        <v>0</v>
      </c>
      <c r="W22" s="14"/>
    </row>
    <row r="23" spans="1:23" s="28" customFormat="1" ht="24" x14ac:dyDescent="0.2">
      <c r="A23" s="34"/>
      <c r="B23" s="34"/>
      <c r="C23" s="35"/>
      <c r="D23" s="36" t="s">
        <v>50</v>
      </c>
      <c r="E23" s="37">
        <f>SUM(E10+E14+E18+E22)</f>
        <v>9231.2799999999988</v>
      </c>
      <c r="F23" s="37"/>
      <c r="G23" s="37"/>
      <c r="H23" s="37">
        <f>SUM(H10+H14+H18+H22)</f>
        <v>0</v>
      </c>
      <c r="I23" s="37">
        <f>SUM(I10+I14+I18+I22)</f>
        <v>0</v>
      </c>
      <c r="J23" s="37">
        <f>SUM(J10+J14+J18+J22)</f>
        <v>46156.4</v>
      </c>
      <c r="K23" s="37">
        <f t="shared" ref="K23:V23" si="8">SUM(K10+K14+K18+K22)</f>
        <v>438485.8</v>
      </c>
      <c r="L23" s="37">
        <f t="shared" si="8"/>
        <v>484642.19999999995</v>
      </c>
      <c r="M23" s="37">
        <f t="shared" si="8"/>
        <v>46156.4</v>
      </c>
      <c r="N23" s="37">
        <f t="shared" si="8"/>
        <v>438485.8</v>
      </c>
      <c r="O23" s="37">
        <f t="shared" si="8"/>
        <v>0</v>
      </c>
      <c r="P23" s="37">
        <f t="shared" si="8"/>
        <v>0</v>
      </c>
      <c r="Q23" s="48">
        <f t="shared" si="8"/>
        <v>1081404</v>
      </c>
      <c r="R23" s="48">
        <f>SUM(R22,R18,R14,R10)</f>
        <v>0</v>
      </c>
      <c r="S23" s="48">
        <f>I23-Q23</f>
        <v>-1081404</v>
      </c>
      <c r="T23" s="48">
        <f>H23-R23</f>
        <v>0</v>
      </c>
      <c r="U23" s="48">
        <f t="shared" si="8"/>
        <v>0</v>
      </c>
      <c r="V23" s="37">
        <f t="shared" si="8"/>
        <v>0</v>
      </c>
      <c r="W23" s="38"/>
    </row>
    <row r="24" spans="1:23" s="28" customFormat="1" ht="36" x14ac:dyDescent="0.2">
      <c r="A24" s="24"/>
      <c r="B24" s="24"/>
      <c r="C24" s="25"/>
      <c r="D24" s="26" t="s">
        <v>51</v>
      </c>
      <c r="E24" s="27">
        <f>E23+'2023'!E24</f>
        <v>202308.61000000002</v>
      </c>
      <c r="F24" s="27"/>
      <c r="G24" s="27"/>
      <c r="H24" s="27">
        <f>H23+'2023'!H24</f>
        <v>192275.53199999998</v>
      </c>
      <c r="I24" s="27">
        <f>I23+'2023'!I24</f>
        <v>4134929.72</v>
      </c>
      <c r="J24" s="27">
        <f>J23+'2023'!J24</f>
        <v>378708.18800000002</v>
      </c>
      <c r="K24" s="27">
        <f>K23+'2023'!K24</f>
        <v>7543099</v>
      </c>
      <c r="L24" s="27">
        <f>L23+'2023'!L24</f>
        <v>7921807.1880000001</v>
      </c>
      <c r="M24" s="27">
        <f>M23+'2023'!M24</f>
        <v>186432.65599999999</v>
      </c>
      <c r="N24" s="27">
        <f>N23+'2023'!N24</f>
        <v>3408169.2799999993</v>
      </c>
      <c r="O24" s="27">
        <f>O23+'2023'!O24</f>
        <v>0</v>
      </c>
      <c r="P24" s="27">
        <f>P23+'2023'!P24</f>
        <v>0</v>
      </c>
      <c r="Q24" s="27">
        <f>Q23+'2023'!Q24</f>
        <v>2268658.92</v>
      </c>
      <c r="R24" s="27">
        <f>SUM(R23+'2023'!R24)</f>
        <v>60733</v>
      </c>
      <c r="S24" s="27">
        <f>I24-Q24</f>
        <v>1866270.8000000003</v>
      </c>
      <c r="T24" s="27">
        <f>H24-R24</f>
        <v>131542.53199999998</v>
      </c>
      <c r="U24" s="27">
        <f>U23+'2023'!U24</f>
        <v>0</v>
      </c>
      <c r="V24" s="27">
        <f>V23+'2023'!V24</f>
        <v>0</v>
      </c>
      <c r="W24" s="27"/>
    </row>
    <row r="25" spans="1:23" ht="12.75" customHeight="1" x14ac:dyDescent="0.2">
      <c r="A25" s="213">
        <v>2</v>
      </c>
      <c r="B25" s="206" t="s">
        <v>27</v>
      </c>
      <c r="C25" s="216" t="s">
        <v>56</v>
      </c>
      <c r="D25" s="4" t="s">
        <v>8</v>
      </c>
      <c r="E25" s="40">
        <v>320.10000000000002</v>
      </c>
      <c r="F25" s="41">
        <v>5</v>
      </c>
      <c r="G25" s="41">
        <v>95</v>
      </c>
      <c r="H25" s="148">
        <v>1600.5</v>
      </c>
      <c r="I25" s="149">
        <v>30409.500000000004</v>
      </c>
      <c r="J25" s="2">
        <f>(E25*F25)</f>
        <v>1600.5</v>
      </c>
      <c r="K25" s="2">
        <f>E25*G25</f>
        <v>30409.500000000004</v>
      </c>
      <c r="L25" s="20">
        <f>SUM(J25,K25)</f>
        <v>32010.000000000004</v>
      </c>
      <c r="M25" s="1">
        <f t="shared" ref="M25:N26" si="9">J25-H25</f>
        <v>0</v>
      </c>
      <c r="N25" s="1">
        <f t="shared" si="9"/>
        <v>0</v>
      </c>
      <c r="O25" s="2"/>
      <c r="P25" s="2"/>
      <c r="Q25" s="46"/>
      <c r="R25" s="46"/>
      <c r="S25" s="46"/>
      <c r="T25" s="46"/>
      <c r="U25" s="46"/>
      <c r="V25" s="1"/>
      <c r="W25" s="19"/>
    </row>
    <row r="26" spans="1:23" ht="12" customHeight="1" x14ac:dyDescent="0.2">
      <c r="A26" s="214"/>
      <c r="B26" s="207"/>
      <c r="C26" s="217"/>
      <c r="D26" s="4" t="s">
        <v>9</v>
      </c>
      <c r="E26" s="43">
        <v>285</v>
      </c>
      <c r="F26" s="41">
        <v>5</v>
      </c>
      <c r="G26" s="41">
        <v>95</v>
      </c>
      <c r="H26" s="149">
        <v>1425</v>
      </c>
      <c r="I26" s="149">
        <v>27075</v>
      </c>
      <c r="J26" s="2">
        <f>(E26*F26)</f>
        <v>1425</v>
      </c>
      <c r="K26" s="2">
        <f>E26*G26</f>
        <v>27075</v>
      </c>
      <c r="L26" s="20">
        <f>SUM(J26,K26)</f>
        <v>28500</v>
      </c>
      <c r="M26" s="1">
        <f t="shared" si="9"/>
        <v>0</v>
      </c>
      <c r="N26" s="1">
        <f t="shared" si="9"/>
        <v>0</v>
      </c>
      <c r="O26" s="2"/>
      <c r="P26" s="2"/>
      <c r="Q26" s="46"/>
      <c r="R26" s="46"/>
      <c r="S26" s="46"/>
      <c r="T26" s="46"/>
      <c r="U26" s="46"/>
      <c r="V26" s="1"/>
      <c r="W26" s="19"/>
    </row>
    <row r="27" spans="1:23" ht="12" customHeight="1" x14ac:dyDescent="0.2">
      <c r="A27" s="214"/>
      <c r="B27" s="207"/>
      <c r="C27" s="217"/>
      <c r="D27" s="4" t="s">
        <v>57</v>
      </c>
      <c r="E27" s="43">
        <v>278.64</v>
      </c>
      <c r="F27" s="41">
        <v>5</v>
      </c>
      <c r="G27" s="41">
        <v>95</v>
      </c>
      <c r="H27" s="42">
        <v>1393.1999999999998</v>
      </c>
      <c r="I27" s="42">
        <v>26470.799999999999</v>
      </c>
      <c r="J27" s="2">
        <f>(E27*F27)</f>
        <v>1393.1999999999998</v>
      </c>
      <c r="K27" s="2">
        <f>E27*G27</f>
        <v>26470.799999999999</v>
      </c>
      <c r="L27" s="20">
        <f>SUM(J27,K27)</f>
        <v>27864</v>
      </c>
      <c r="M27" s="1">
        <f>J27-H27</f>
        <v>0</v>
      </c>
      <c r="N27" s="1">
        <f>K27-I27</f>
        <v>0</v>
      </c>
      <c r="O27" s="2"/>
      <c r="P27" s="2"/>
      <c r="Q27" s="46"/>
      <c r="R27" s="46"/>
      <c r="S27" s="46"/>
      <c r="T27" s="46"/>
      <c r="U27" s="46"/>
      <c r="V27" s="1"/>
      <c r="W27" s="19"/>
    </row>
    <row r="28" spans="1:23" ht="12.75" customHeight="1" x14ac:dyDescent="0.2">
      <c r="A28" s="214"/>
      <c r="B28" s="207"/>
      <c r="C28" s="217"/>
      <c r="D28" s="23" t="s">
        <v>44</v>
      </c>
      <c r="E28" s="13">
        <f>SUM(E25:E27)</f>
        <v>883.74</v>
      </c>
      <c r="F28" s="13"/>
      <c r="G28" s="13"/>
      <c r="H28" s="13">
        <f t="shared" ref="H28:Q28" si="10">SUM(H25:H27)</f>
        <v>4418.7</v>
      </c>
      <c r="I28" s="13">
        <f t="shared" si="10"/>
        <v>83955.3</v>
      </c>
      <c r="J28" s="13">
        <f t="shared" si="10"/>
        <v>4418.7</v>
      </c>
      <c r="K28" s="13">
        <f t="shared" si="10"/>
        <v>83955.3</v>
      </c>
      <c r="L28" s="13">
        <f t="shared" si="10"/>
        <v>88374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13">
        <f t="shared" si="10"/>
        <v>0</v>
      </c>
      <c r="Q28" s="13">
        <f t="shared" si="10"/>
        <v>0</v>
      </c>
      <c r="R28" s="13">
        <f>SUM(R25:R27)</f>
        <v>0</v>
      </c>
      <c r="S28" s="13"/>
      <c r="T28" s="13"/>
      <c r="U28" s="13">
        <f>SUM(U25:U27)</f>
        <v>0</v>
      </c>
      <c r="V28" s="13">
        <f>SUM(V25:V27)</f>
        <v>0</v>
      </c>
      <c r="W28" s="14"/>
    </row>
    <row r="29" spans="1:23" ht="12.75" customHeight="1" x14ac:dyDescent="0.2">
      <c r="A29" s="214"/>
      <c r="B29" s="207"/>
      <c r="C29" s="217"/>
      <c r="D29" s="4" t="s">
        <v>11</v>
      </c>
      <c r="E29" s="40">
        <v>356.18</v>
      </c>
      <c r="F29" s="41">
        <v>5</v>
      </c>
      <c r="G29" s="41">
        <v>95</v>
      </c>
      <c r="H29" s="149">
        <v>1780.9</v>
      </c>
      <c r="I29" s="149">
        <v>33837.1</v>
      </c>
      <c r="J29" s="2">
        <f>(E29*F29)</f>
        <v>1780.9</v>
      </c>
      <c r="K29" s="2">
        <f>E29*G29</f>
        <v>33837.1</v>
      </c>
      <c r="L29" s="20">
        <f>SUM(J29,K29)</f>
        <v>35618</v>
      </c>
      <c r="M29" s="1">
        <f t="shared" ref="M29:N31" si="11">J29-H29</f>
        <v>0</v>
      </c>
      <c r="N29" s="1">
        <f t="shared" si="11"/>
        <v>0</v>
      </c>
      <c r="O29" s="2"/>
      <c r="P29" s="2"/>
      <c r="Q29" s="46"/>
      <c r="R29" s="46"/>
      <c r="S29" s="46"/>
      <c r="T29" s="46"/>
      <c r="U29" s="46"/>
      <c r="V29" s="1"/>
      <c r="W29" s="19"/>
    </row>
    <row r="30" spans="1:23" x14ac:dyDescent="0.2">
      <c r="A30" s="214"/>
      <c r="B30" s="207"/>
      <c r="C30" s="217"/>
      <c r="D30" s="4" t="s">
        <v>12</v>
      </c>
      <c r="E30" s="40">
        <v>374.28</v>
      </c>
      <c r="F30" s="41">
        <v>5</v>
      </c>
      <c r="G30" s="41">
        <v>95</v>
      </c>
      <c r="H30" s="58">
        <v>1871.3999999999999</v>
      </c>
      <c r="I30" s="58">
        <v>35556.6</v>
      </c>
      <c r="J30" s="2">
        <f>(E30*F30)</f>
        <v>1871.3999999999999</v>
      </c>
      <c r="K30" s="2">
        <f>E30*G30</f>
        <v>35556.6</v>
      </c>
      <c r="L30" s="20">
        <f>SUM(J30,K30)</f>
        <v>37428</v>
      </c>
      <c r="M30" s="1">
        <f t="shared" si="11"/>
        <v>0</v>
      </c>
      <c r="N30" s="1">
        <f t="shared" si="11"/>
        <v>0</v>
      </c>
      <c r="O30" s="2"/>
      <c r="P30" s="2"/>
      <c r="Q30" s="46">
        <v>366768</v>
      </c>
      <c r="R30" s="46"/>
      <c r="S30" s="46"/>
      <c r="T30" s="46"/>
      <c r="U30" s="46"/>
      <c r="V30" s="1"/>
      <c r="W30" s="53"/>
    </row>
    <row r="31" spans="1:23" ht="12.75" customHeight="1" x14ac:dyDescent="0.2">
      <c r="A31" s="214"/>
      <c r="B31" s="207"/>
      <c r="C31" s="217"/>
      <c r="D31" s="4" t="s">
        <v>13</v>
      </c>
      <c r="E31" s="40">
        <v>322.08</v>
      </c>
      <c r="F31" s="41">
        <v>5</v>
      </c>
      <c r="G31" s="41">
        <v>95</v>
      </c>
      <c r="H31" s="58">
        <v>1610.3999999999999</v>
      </c>
      <c r="I31" s="58">
        <v>30597.599999999999</v>
      </c>
      <c r="J31" s="2">
        <f>(E31*F31)</f>
        <v>1610.3999999999999</v>
      </c>
      <c r="K31" s="2">
        <f>E31*G31</f>
        <v>30597.599999999999</v>
      </c>
      <c r="L31" s="20">
        <f>SUM(J31,K31)</f>
        <v>32208</v>
      </c>
      <c r="M31" s="1">
        <f t="shared" si="11"/>
        <v>0</v>
      </c>
      <c r="N31" s="1">
        <f t="shared" si="11"/>
        <v>0</v>
      </c>
      <c r="O31" s="2"/>
      <c r="P31" s="2"/>
      <c r="Q31" s="46">
        <v>14904</v>
      </c>
      <c r="R31" s="46"/>
      <c r="S31" s="46"/>
      <c r="T31" s="46"/>
      <c r="U31" s="46"/>
      <c r="V31" s="1"/>
      <c r="W31" s="19"/>
    </row>
    <row r="32" spans="1:23" ht="12.75" customHeight="1" x14ac:dyDescent="0.2">
      <c r="A32" s="214"/>
      <c r="B32" s="207"/>
      <c r="C32" s="217"/>
      <c r="D32" s="23" t="s">
        <v>45</v>
      </c>
      <c r="E32" s="13">
        <f>SUM(E29,E30,E31)</f>
        <v>1052.54</v>
      </c>
      <c r="F32" s="13"/>
      <c r="G32" s="13"/>
      <c r="H32" s="29">
        <f>SUM(H29:H31)</f>
        <v>5262.7</v>
      </c>
      <c r="I32" s="29">
        <f>SUM(I29:I31)</f>
        <v>99991.299999999988</v>
      </c>
      <c r="J32" s="13">
        <f t="shared" ref="J32:V32" si="12">SUM(J29,J30,J31)</f>
        <v>5262.7</v>
      </c>
      <c r="K32" s="13">
        <f t="shared" si="12"/>
        <v>99991.299999999988</v>
      </c>
      <c r="L32" s="13">
        <f t="shared" si="12"/>
        <v>105254</v>
      </c>
      <c r="M32" s="13">
        <f t="shared" si="12"/>
        <v>0</v>
      </c>
      <c r="N32" s="13">
        <f t="shared" si="12"/>
        <v>0</v>
      </c>
      <c r="O32" s="13">
        <f t="shared" si="12"/>
        <v>0</v>
      </c>
      <c r="P32" s="13">
        <f t="shared" si="12"/>
        <v>0</v>
      </c>
      <c r="Q32" s="47">
        <f t="shared" si="12"/>
        <v>381672</v>
      </c>
      <c r="R32" s="13">
        <f>SUM(R29:R31)</f>
        <v>0</v>
      </c>
      <c r="S32" s="47"/>
      <c r="T32" s="47"/>
      <c r="U32" s="47">
        <f t="shared" si="12"/>
        <v>0</v>
      </c>
      <c r="V32" s="13">
        <f t="shared" si="12"/>
        <v>0</v>
      </c>
      <c r="W32" s="14"/>
    </row>
    <row r="33" spans="1:23" ht="12.75" customHeight="1" x14ac:dyDescent="0.2">
      <c r="A33" s="214"/>
      <c r="B33" s="208"/>
      <c r="C33" s="217"/>
      <c r="D33" s="4" t="s">
        <v>14</v>
      </c>
      <c r="E33" s="43">
        <v>394.48</v>
      </c>
      <c r="F33" s="41">
        <v>5</v>
      </c>
      <c r="G33" s="41">
        <v>95</v>
      </c>
      <c r="H33" s="58">
        <v>1972.4</v>
      </c>
      <c r="I33" s="58">
        <v>37475.599999999999</v>
      </c>
      <c r="J33" s="2">
        <f>(E33*F33)</f>
        <v>1972.4</v>
      </c>
      <c r="K33" s="2">
        <f>E33*G33</f>
        <v>37475.599999999999</v>
      </c>
      <c r="L33" s="20">
        <f>SUM(J33,K33)</f>
        <v>39448</v>
      </c>
      <c r="M33" s="1">
        <f t="shared" ref="M33:N35" si="13">J33-H33</f>
        <v>0</v>
      </c>
      <c r="N33" s="1">
        <f t="shared" si="13"/>
        <v>0</v>
      </c>
      <c r="O33" s="2"/>
      <c r="P33" s="2"/>
      <c r="Q33" s="46"/>
      <c r="R33" s="46"/>
      <c r="S33" s="46"/>
      <c r="T33" s="46"/>
      <c r="U33" s="46"/>
      <c r="V33" s="1"/>
      <c r="W33" s="19"/>
    </row>
    <row r="34" spans="1:23" ht="12.75" customHeight="1" x14ac:dyDescent="0.2">
      <c r="A34" s="214"/>
      <c r="B34" s="208"/>
      <c r="C34" s="217"/>
      <c r="D34" s="4" t="s">
        <v>15</v>
      </c>
      <c r="E34" s="40">
        <v>396.74</v>
      </c>
      <c r="F34" s="41">
        <v>5</v>
      </c>
      <c r="G34" s="41">
        <v>95</v>
      </c>
      <c r="H34" s="42">
        <v>1983.7</v>
      </c>
      <c r="I34" s="42">
        <v>37690.300000000003</v>
      </c>
      <c r="J34" s="2">
        <f>(E34*F34)</f>
        <v>1983.7</v>
      </c>
      <c r="K34" s="2">
        <f>E34*G34</f>
        <v>37690.300000000003</v>
      </c>
      <c r="L34" s="20">
        <f>SUM(J34,K34)</f>
        <v>39674</v>
      </c>
      <c r="M34" s="1">
        <f t="shared" si="13"/>
        <v>0</v>
      </c>
      <c r="N34" s="1">
        <f t="shared" si="13"/>
        <v>0</v>
      </c>
      <c r="O34" s="2"/>
      <c r="P34" s="2"/>
      <c r="Q34" s="46"/>
      <c r="R34" s="46"/>
      <c r="S34" s="46"/>
      <c r="T34" s="46"/>
      <c r="U34" s="46"/>
      <c r="V34" s="1"/>
      <c r="W34" s="19"/>
    </row>
    <row r="35" spans="1:23" ht="12.75" customHeight="1" x14ac:dyDescent="0.2">
      <c r="A35" s="214"/>
      <c r="B35" s="208"/>
      <c r="C35" s="217"/>
      <c r="D35" s="4" t="s">
        <v>16</v>
      </c>
      <c r="E35" s="43">
        <v>367.24</v>
      </c>
      <c r="F35" s="41">
        <v>5</v>
      </c>
      <c r="G35" s="41">
        <v>95</v>
      </c>
      <c r="H35" s="42">
        <v>1007.6</v>
      </c>
      <c r="I35" s="42">
        <v>19144.400000000001</v>
      </c>
      <c r="J35" s="2">
        <f>(E35*F35)</f>
        <v>1836.2</v>
      </c>
      <c r="K35" s="2">
        <f>E35*G35</f>
        <v>34887.800000000003</v>
      </c>
      <c r="L35" s="20">
        <f>SUM(J35,K35)</f>
        <v>36724</v>
      </c>
      <c r="M35" s="1">
        <f t="shared" si="13"/>
        <v>828.6</v>
      </c>
      <c r="N35" s="1">
        <f t="shared" si="13"/>
        <v>15743.400000000001</v>
      </c>
      <c r="O35" s="2"/>
      <c r="P35" s="2"/>
      <c r="Q35" s="46"/>
      <c r="R35" s="46"/>
      <c r="S35" s="46"/>
      <c r="T35" s="46"/>
      <c r="U35" s="46"/>
      <c r="V35" s="1"/>
      <c r="W35" s="19"/>
    </row>
    <row r="36" spans="1:23" ht="12.75" customHeight="1" x14ac:dyDescent="0.2">
      <c r="A36" s="214"/>
      <c r="B36" s="208"/>
      <c r="C36" s="217"/>
      <c r="D36" s="23" t="s">
        <v>46</v>
      </c>
      <c r="E36" s="13">
        <f>SUM(E33,E34,E35)</f>
        <v>1158.46</v>
      </c>
      <c r="F36" s="13"/>
      <c r="G36" s="13"/>
      <c r="H36" s="29">
        <f>SUM(H33:H35)</f>
        <v>4963.7000000000007</v>
      </c>
      <c r="I36" s="29">
        <f>SUM(I33:I35)</f>
        <v>94310.299999999988</v>
      </c>
      <c r="J36" s="13">
        <f t="shared" ref="J36:V36" si="14">SUM(J33,J34,J35)</f>
        <v>5792.3</v>
      </c>
      <c r="K36" s="13">
        <f t="shared" si="14"/>
        <v>110053.7</v>
      </c>
      <c r="L36" s="13">
        <f t="shared" si="14"/>
        <v>115846</v>
      </c>
      <c r="M36" s="13">
        <f t="shared" si="14"/>
        <v>828.6</v>
      </c>
      <c r="N36" s="13">
        <f t="shared" si="14"/>
        <v>15743.400000000001</v>
      </c>
      <c r="O36" s="13">
        <f t="shared" si="14"/>
        <v>0</v>
      </c>
      <c r="P36" s="13">
        <f t="shared" si="14"/>
        <v>0</v>
      </c>
      <c r="Q36" s="47">
        <f t="shared" si="14"/>
        <v>0</v>
      </c>
      <c r="R36" s="13">
        <f>SUM(R33:R35)</f>
        <v>0</v>
      </c>
      <c r="S36" s="47"/>
      <c r="T36" s="47"/>
      <c r="U36" s="47">
        <f t="shared" si="14"/>
        <v>0</v>
      </c>
      <c r="V36" s="13">
        <f t="shared" si="14"/>
        <v>0</v>
      </c>
      <c r="W36" s="14"/>
    </row>
    <row r="37" spans="1:23" ht="12.75" customHeight="1" x14ac:dyDescent="0.2">
      <c r="A37" s="214"/>
      <c r="B37" s="208"/>
      <c r="C37" s="217"/>
      <c r="D37" s="4" t="s">
        <v>17</v>
      </c>
      <c r="E37" s="40">
        <v>385.88</v>
      </c>
      <c r="F37" s="41">
        <v>5</v>
      </c>
      <c r="G37" s="41">
        <v>95</v>
      </c>
      <c r="H37" s="42"/>
      <c r="I37" s="42"/>
      <c r="J37" s="2">
        <f>(E37*F37)</f>
        <v>1929.4</v>
      </c>
      <c r="K37" s="2">
        <f>E37*G37</f>
        <v>36658.6</v>
      </c>
      <c r="L37" s="20">
        <f>SUM(J37,K37)</f>
        <v>38588</v>
      </c>
      <c r="M37" s="1">
        <f t="shared" ref="M37:N39" si="15">J37-H37</f>
        <v>1929.4</v>
      </c>
      <c r="N37" s="1">
        <f t="shared" si="15"/>
        <v>36658.6</v>
      </c>
      <c r="O37" s="2"/>
      <c r="P37" s="2"/>
      <c r="Q37" s="46"/>
      <c r="R37" s="46"/>
      <c r="S37" s="46"/>
      <c r="T37" s="46"/>
      <c r="U37" s="46"/>
      <c r="V37" s="1"/>
      <c r="W37" s="19"/>
    </row>
    <row r="38" spans="1:23" ht="12.75" customHeight="1" x14ac:dyDescent="0.2">
      <c r="A38" s="214"/>
      <c r="B38" s="208"/>
      <c r="C38" s="217"/>
      <c r="D38" s="4" t="s">
        <v>18</v>
      </c>
      <c r="E38" s="40"/>
      <c r="F38" s="41">
        <v>5</v>
      </c>
      <c r="G38" s="41">
        <v>95</v>
      </c>
      <c r="H38" s="42"/>
      <c r="I38" s="42"/>
      <c r="J38" s="2">
        <f>(E38*F38)</f>
        <v>0</v>
      </c>
      <c r="K38" s="2">
        <f>E38*G38</f>
        <v>0</v>
      </c>
      <c r="L38" s="20">
        <f>SUM(J38,K38)</f>
        <v>0</v>
      </c>
      <c r="M38" s="1">
        <f t="shared" si="15"/>
        <v>0</v>
      </c>
      <c r="N38" s="1">
        <f t="shared" si="15"/>
        <v>0</v>
      </c>
      <c r="O38" s="2"/>
      <c r="P38" s="2"/>
      <c r="Q38" s="46"/>
      <c r="R38" s="46"/>
      <c r="S38" s="46"/>
      <c r="T38" s="46"/>
      <c r="U38" s="46"/>
      <c r="V38" s="1"/>
      <c r="W38" s="19"/>
    </row>
    <row r="39" spans="1:23" ht="13.5" customHeight="1" x14ac:dyDescent="0.2">
      <c r="A39" s="215"/>
      <c r="B39" s="209"/>
      <c r="C39" s="218"/>
      <c r="D39" s="4" t="s">
        <v>19</v>
      </c>
      <c r="E39" s="43"/>
      <c r="F39" s="41">
        <v>5</v>
      </c>
      <c r="G39" s="41">
        <v>95</v>
      </c>
      <c r="H39" s="42"/>
      <c r="I39" s="42"/>
      <c r="J39" s="2">
        <f>(E39*F39)</f>
        <v>0</v>
      </c>
      <c r="K39" s="2">
        <f>E39*G39</f>
        <v>0</v>
      </c>
      <c r="L39" s="20">
        <f>SUM(J39,K39)</f>
        <v>0</v>
      </c>
      <c r="M39" s="1">
        <f t="shared" si="15"/>
        <v>0</v>
      </c>
      <c r="N39" s="1">
        <f t="shared" si="15"/>
        <v>0</v>
      </c>
      <c r="O39" s="2"/>
      <c r="P39" s="2"/>
      <c r="Q39" s="46"/>
      <c r="R39" s="46"/>
      <c r="S39" s="46"/>
      <c r="T39" s="46"/>
      <c r="U39" s="46"/>
      <c r="V39" s="1"/>
      <c r="W39" s="19" t="s">
        <v>77</v>
      </c>
    </row>
    <row r="40" spans="1:23" ht="24" x14ac:dyDescent="0.2">
      <c r="A40" s="16"/>
      <c r="B40" s="16"/>
      <c r="C40" s="16"/>
      <c r="D40" s="23" t="s">
        <v>47</v>
      </c>
      <c r="E40" s="13">
        <f>SUM(E37,E38,E39)</f>
        <v>385.88</v>
      </c>
      <c r="F40" s="13"/>
      <c r="G40" s="13"/>
      <c r="H40" s="29">
        <f>SUM(H37:H39)</f>
        <v>0</v>
      </c>
      <c r="I40" s="29">
        <f>SUM(I37:I39)</f>
        <v>0</v>
      </c>
      <c r="J40" s="13">
        <f t="shared" ref="J40:V40" si="16">SUM(J37,J38,J39)</f>
        <v>1929.4</v>
      </c>
      <c r="K40" s="13">
        <f t="shared" si="16"/>
        <v>36658.6</v>
      </c>
      <c r="L40" s="13">
        <f t="shared" si="16"/>
        <v>38588</v>
      </c>
      <c r="M40" s="13">
        <f t="shared" si="16"/>
        <v>1929.4</v>
      </c>
      <c r="N40" s="13">
        <f t="shared" si="16"/>
        <v>36658.6</v>
      </c>
      <c r="O40" s="13">
        <f t="shared" si="16"/>
        <v>0</v>
      </c>
      <c r="P40" s="13">
        <f t="shared" si="16"/>
        <v>0</v>
      </c>
      <c r="Q40" s="47">
        <f t="shared" si="16"/>
        <v>0</v>
      </c>
      <c r="R40" s="13">
        <f>SUM(R37:R39)</f>
        <v>0</v>
      </c>
      <c r="S40" s="47"/>
      <c r="T40" s="47"/>
      <c r="U40" s="47">
        <f t="shared" si="16"/>
        <v>0</v>
      </c>
      <c r="V40" s="13">
        <f t="shared" si="16"/>
        <v>0</v>
      </c>
      <c r="W40" s="14"/>
    </row>
    <row r="41" spans="1:23" s="28" customFormat="1" ht="24" x14ac:dyDescent="0.2">
      <c r="A41" s="34"/>
      <c r="B41" s="34"/>
      <c r="C41" s="35"/>
      <c r="D41" s="36" t="s">
        <v>50</v>
      </c>
      <c r="E41" s="37">
        <f>SUM(E28+E32+E36+E40)</f>
        <v>3480.62</v>
      </c>
      <c r="F41" s="37"/>
      <c r="G41" s="37"/>
      <c r="H41" s="37">
        <f>SUM(H28+H32+H36+H40)</f>
        <v>14645.1</v>
      </c>
      <c r="I41" s="37">
        <f>SUM(I28+I32+I36+I40)</f>
        <v>278256.89999999997</v>
      </c>
      <c r="J41" s="37">
        <f t="shared" ref="J41:V41" si="17">SUM(J28+J32+J36+J40)</f>
        <v>17403.100000000002</v>
      </c>
      <c r="K41" s="37">
        <f t="shared" si="17"/>
        <v>330658.89999999997</v>
      </c>
      <c r="L41" s="37">
        <f t="shared" si="17"/>
        <v>348062</v>
      </c>
      <c r="M41" s="37">
        <f t="shared" si="17"/>
        <v>2758</v>
      </c>
      <c r="N41" s="37">
        <f t="shared" si="17"/>
        <v>52402</v>
      </c>
      <c r="O41" s="37">
        <f t="shared" si="17"/>
        <v>0</v>
      </c>
      <c r="P41" s="37">
        <f t="shared" si="17"/>
        <v>0</v>
      </c>
      <c r="Q41" s="48">
        <f t="shared" si="17"/>
        <v>381672</v>
      </c>
      <c r="R41" s="48">
        <f>SUM(R28+R32+R36+R40)</f>
        <v>0</v>
      </c>
      <c r="S41" s="48">
        <f>I41-Q41</f>
        <v>-103415.10000000003</v>
      </c>
      <c r="T41" s="48">
        <f>H41-R41</f>
        <v>14645.1</v>
      </c>
      <c r="U41" s="48">
        <f t="shared" si="17"/>
        <v>0</v>
      </c>
      <c r="V41" s="37">
        <f t="shared" si="17"/>
        <v>0</v>
      </c>
      <c r="W41" s="38"/>
    </row>
    <row r="42" spans="1:23" s="28" customFormat="1" ht="36" x14ac:dyDescent="0.2">
      <c r="A42" s="24"/>
      <c r="B42" s="24"/>
      <c r="C42" s="25"/>
      <c r="D42" s="26" t="s">
        <v>51</v>
      </c>
      <c r="E42" s="27">
        <f>E41+'2023'!E42</f>
        <v>59626.01</v>
      </c>
      <c r="F42" s="27"/>
      <c r="G42" s="27"/>
      <c r="H42" s="27">
        <f>H41+'2023'!H42</f>
        <v>105050.66200000001</v>
      </c>
      <c r="I42" s="27">
        <f>I41+'2023'!I42</f>
        <v>2435544.5900000003</v>
      </c>
      <c r="J42" s="27">
        <f>J41+'2023'!J42</f>
        <v>114809.04400000001</v>
      </c>
      <c r="K42" s="27">
        <f>K41+'2023'!K42</f>
        <v>2769344.49</v>
      </c>
      <c r="L42" s="27">
        <f>L41+'2023'!L42</f>
        <v>2884153.534</v>
      </c>
      <c r="M42" s="27">
        <f>M41+'2023'!M42</f>
        <v>9758.3819999999996</v>
      </c>
      <c r="N42" s="27">
        <f>N41+'2023'!N42</f>
        <v>333799.90000000002</v>
      </c>
      <c r="O42" s="27">
        <f>O41+'2023'!O42</f>
        <v>0</v>
      </c>
      <c r="P42" s="27">
        <f>P41+'2023'!P42</f>
        <v>0</v>
      </c>
      <c r="Q42" s="27">
        <f>Q41+'2023'!Q42</f>
        <v>2200493.38</v>
      </c>
      <c r="R42" s="27">
        <f>SUM(R41+'2023'!R42)</f>
        <v>16318.6</v>
      </c>
      <c r="S42" s="27">
        <f>I42-Q42</f>
        <v>235051.21000000043</v>
      </c>
      <c r="T42" s="27">
        <f>H42-R42</f>
        <v>88732.062000000005</v>
      </c>
      <c r="U42" s="27">
        <f>U41+'2023'!U42</f>
        <v>0</v>
      </c>
      <c r="V42" s="27">
        <f>V41+'2023'!V42</f>
        <v>0</v>
      </c>
      <c r="W42" s="27"/>
    </row>
    <row r="43" spans="1:23" ht="12.75" customHeight="1" x14ac:dyDescent="0.2">
      <c r="A43" s="213">
        <v>3</v>
      </c>
      <c r="B43" s="206" t="s">
        <v>27</v>
      </c>
      <c r="C43" s="216" t="s">
        <v>24</v>
      </c>
      <c r="D43" s="4" t="s">
        <v>8</v>
      </c>
      <c r="E43" s="40">
        <v>252.66</v>
      </c>
      <c r="F43" s="41">
        <v>5</v>
      </c>
      <c r="G43" s="41">
        <v>95</v>
      </c>
      <c r="H43" s="45"/>
      <c r="I43" s="45"/>
      <c r="J43" s="2">
        <f>(E43*F43)</f>
        <v>1263.3</v>
      </c>
      <c r="K43" s="2">
        <f>E43*G43</f>
        <v>24002.7</v>
      </c>
      <c r="L43" s="20">
        <f>SUM(J43,K43)</f>
        <v>25266</v>
      </c>
      <c r="M43" s="1">
        <f t="shared" ref="M43:N43" si="18">J43-H43</f>
        <v>1263.3</v>
      </c>
      <c r="N43" s="1">
        <f t="shared" si="18"/>
        <v>24002.7</v>
      </c>
      <c r="O43" s="2"/>
      <c r="P43" s="2"/>
      <c r="Q43" s="46"/>
      <c r="R43" s="46"/>
      <c r="S43" s="46"/>
      <c r="T43" s="46"/>
      <c r="U43" s="46"/>
      <c r="V43" s="1"/>
      <c r="W43" s="153" t="s">
        <v>75</v>
      </c>
    </row>
    <row r="44" spans="1:23" ht="12.75" customHeight="1" x14ac:dyDescent="0.2">
      <c r="A44" s="214"/>
      <c r="B44" s="207"/>
      <c r="C44" s="217"/>
      <c r="D44" s="4" t="s">
        <v>9</v>
      </c>
      <c r="E44" s="43">
        <v>262.89999999999998</v>
      </c>
      <c r="F44" s="41">
        <v>5</v>
      </c>
      <c r="G44" s="41">
        <v>95</v>
      </c>
      <c r="H44" s="45"/>
      <c r="I44" s="45"/>
      <c r="J44" s="2">
        <f>(E44*F44)</f>
        <v>1314.5</v>
      </c>
      <c r="K44" s="2">
        <f>E44*G44</f>
        <v>24975.499999999996</v>
      </c>
      <c r="L44" s="20">
        <f>SUM(J44,K44)</f>
        <v>26289.999999999996</v>
      </c>
      <c r="M44" s="1">
        <f>J44-H44</f>
        <v>1314.5</v>
      </c>
      <c r="N44" s="1">
        <f>K44-I44</f>
        <v>24975.499999999996</v>
      </c>
      <c r="O44" s="2"/>
      <c r="P44" s="2"/>
      <c r="Q44" s="46"/>
      <c r="R44" s="46"/>
      <c r="S44" s="46"/>
      <c r="T44" s="46"/>
      <c r="U44" s="46"/>
      <c r="V44" s="1"/>
      <c r="W44" s="19"/>
    </row>
    <row r="45" spans="1:23" ht="12.75" customHeight="1" x14ac:dyDescent="0.2">
      <c r="A45" s="214"/>
      <c r="B45" s="207"/>
      <c r="C45" s="217"/>
      <c r="D45" s="4" t="s">
        <v>10</v>
      </c>
      <c r="E45" s="43">
        <v>287.36</v>
      </c>
      <c r="F45" s="41">
        <v>5</v>
      </c>
      <c r="G45" s="41">
        <v>95</v>
      </c>
      <c r="H45" s="45"/>
      <c r="I45" s="45"/>
      <c r="J45" s="2">
        <f>(E45*F45)</f>
        <v>1436.8000000000002</v>
      </c>
      <c r="K45" s="2">
        <f>E45*G45</f>
        <v>27299.200000000001</v>
      </c>
      <c r="L45" s="20">
        <f>SUM(J45,K45)</f>
        <v>28736</v>
      </c>
      <c r="M45" s="1">
        <f>J45-H45</f>
        <v>1436.8000000000002</v>
      </c>
      <c r="N45" s="1">
        <f>K45-I45</f>
        <v>27299.200000000001</v>
      </c>
      <c r="O45" s="2"/>
      <c r="P45" s="2"/>
      <c r="Q45" s="46"/>
      <c r="R45" s="46"/>
      <c r="S45" s="46"/>
      <c r="T45" s="46"/>
      <c r="U45" s="46"/>
      <c r="V45" s="1"/>
      <c r="W45" s="19"/>
    </row>
    <row r="46" spans="1:23" ht="12.75" customHeight="1" x14ac:dyDescent="0.2">
      <c r="A46" s="214"/>
      <c r="B46" s="207"/>
      <c r="C46" s="217"/>
      <c r="D46" s="23" t="s">
        <v>44</v>
      </c>
      <c r="E46" s="13">
        <f>SUM(E43:E45)</f>
        <v>802.92</v>
      </c>
      <c r="F46" s="13"/>
      <c r="G46" s="13"/>
      <c r="H46" s="13">
        <f t="shared" ref="H46:Q46" si="19">SUM(H43:H45)</f>
        <v>0</v>
      </c>
      <c r="I46" s="13">
        <f t="shared" si="19"/>
        <v>0</v>
      </c>
      <c r="J46" s="13">
        <f t="shared" si="19"/>
        <v>4014.6000000000004</v>
      </c>
      <c r="K46" s="13">
        <f t="shared" si="19"/>
        <v>76277.399999999994</v>
      </c>
      <c r="L46" s="13">
        <f t="shared" si="19"/>
        <v>80292</v>
      </c>
      <c r="M46" s="13">
        <f t="shared" si="19"/>
        <v>4014.6000000000004</v>
      </c>
      <c r="N46" s="13">
        <f t="shared" si="19"/>
        <v>76277.399999999994</v>
      </c>
      <c r="O46" s="13">
        <f t="shared" si="19"/>
        <v>0</v>
      </c>
      <c r="P46" s="13">
        <f t="shared" si="19"/>
        <v>0</v>
      </c>
      <c r="Q46" s="13">
        <f t="shared" si="19"/>
        <v>0</v>
      </c>
      <c r="R46" s="13">
        <f>SUM(R43:R45)</f>
        <v>0</v>
      </c>
      <c r="S46" s="13"/>
      <c r="T46" s="13"/>
      <c r="U46" s="13">
        <f>SUM(U43:U45)</f>
        <v>0</v>
      </c>
      <c r="V46" s="13">
        <f>SUM(V43:V45)</f>
        <v>0</v>
      </c>
      <c r="W46" s="14"/>
    </row>
    <row r="47" spans="1:23" ht="12.75" customHeight="1" x14ac:dyDescent="0.2">
      <c r="A47" s="214"/>
      <c r="B47" s="207"/>
      <c r="C47" s="217"/>
      <c r="D47" s="4" t="s">
        <v>11</v>
      </c>
      <c r="E47" s="40">
        <v>309.64</v>
      </c>
      <c r="F47" s="41">
        <v>5</v>
      </c>
      <c r="G47" s="41">
        <v>95</v>
      </c>
      <c r="H47" s="42"/>
      <c r="I47" s="42"/>
      <c r="J47" s="2">
        <f>(E47*F47)</f>
        <v>1548.1999999999998</v>
      </c>
      <c r="K47" s="2">
        <f>E47*G47</f>
        <v>29415.8</v>
      </c>
      <c r="L47" s="20">
        <f>SUM(J47,K47)</f>
        <v>30964</v>
      </c>
      <c r="M47" s="1">
        <f t="shared" ref="M47:N49" si="20">J47-H47</f>
        <v>1548.1999999999998</v>
      </c>
      <c r="N47" s="1">
        <f t="shared" si="20"/>
        <v>29415.8</v>
      </c>
      <c r="O47" s="2"/>
      <c r="P47" s="2"/>
      <c r="Q47" s="46">
        <v>221083.48</v>
      </c>
      <c r="R47" s="46">
        <v>3235.37</v>
      </c>
      <c r="S47" s="46"/>
      <c r="T47" s="46"/>
      <c r="U47" s="46"/>
      <c r="V47" s="1"/>
      <c r="W47" s="19"/>
    </row>
    <row r="48" spans="1:23" ht="12.75" customHeight="1" x14ac:dyDescent="0.2">
      <c r="A48" s="214"/>
      <c r="B48" s="207"/>
      <c r="C48" s="217"/>
      <c r="D48" s="4" t="s">
        <v>12</v>
      </c>
      <c r="E48" s="40">
        <v>296.08</v>
      </c>
      <c r="F48" s="41">
        <v>5</v>
      </c>
      <c r="G48" s="41">
        <v>95</v>
      </c>
      <c r="H48" s="42"/>
      <c r="I48" s="42"/>
      <c r="J48" s="2">
        <f>(E48*F48)</f>
        <v>1480.3999999999999</v>
      </c>
      <c r="K48" s="2">
        <f>E48*G48</f>
        <v>28127.599999999999</v>
      </c>
      <c r="L48" s="20">
        <f>SUM(J48,K48)</f>
        <v>29608</v>
      </c>
      <c r="M48" s="1">
        <f t="shared" si="20"/>
        <v>1480.3999999999999</v>
      </c>
      <c r="N48" s="1">
        <f t="shared" si="20"/>
        <v>28127.599999999999</v>
      </c>
      <c r="O48" s="2"/>
      <c r="P48" s="2"/>
      <c r="Q48" s="154">
        <v>346392</v>
      </c>
      <c r="R48" s="46"/>
      <c r="S48" s="46"/>
      <c r="T48" s="46"/>
      <c r="U48" s="46"/>
      <c r="V48" s="1"/>
      <c r="W48" s="19"/>
    </row>
    <row r="49" spans="1:23" ht="12.75" customHeight="1" x14ac:dyDescent="0.2">
      <c r="A49" s="214"/>
      <c r="B49" s="207"/>
      <c r="C49" s="217"/>
      <c r="D49" s="4" t="s">
        <v>13</v>
      </c>
      <c r="E49" s="40">
        <v>253.32</v>
      </c>
      <c r="F49" s="41">
        <v>5</v>
      </c>
      <c r="G49" s="41">
        <v>95</v>
      </c>
      <c r="H49" s="42"/>
      <c r="I49" s="42"/>
      <c r="J49" s="2">
        <f>(E49*F49)</f>
        <v>1266.5999999999999</v>
      </c>
      <c r="K49" s="2">
        <f>E49*G49</f>
        <v>24065.399999999998</v>
      </c>
      <c r="L49" s="20">
        <f>SUM(J49,K49)</f>
        <v>25331.999999999996</v>
      </c>
      <c r="M49" s="1">
        <f t="shared" si="20"/>
        <v>1266.5999999999999</v>
      </c>
      <c r="N49" s="1">
        <f t="shared" si="20"/>
        <v>24065.399999999998</v>
      </c>
      <c r="O49" s="2"/>
      <c r="P49" s="2"/>
      <c r="Q49" s="46">
        <v>14076</v>
      </c>
      <c r="R49" s="46"/>
      <c r="S49" s="46"/>
      <c r="T49" s="46"/>
      <c r="U49" s="46"/>
      <c r="V49" s="1"/>
      <c r="W49" s="19"/>
    </row>
    <row r="50" spans="1:23" ht="12.75" customHeight="1" x14ac:dyDescent="0.2">
      <c r="A50" s="214"/>
      <c r="B50" s="207"/>
      <c r="C50" s="217"/>
      <c r="D50" s="23" t="s">
        <v>45</v>
      </c>
      <c r="E50" s="13">
        <f>SUM(E47,E48,E49)</f>
        <v>859.04</v>
      </c>
      <c r="F50" s="13"/>
      <c r="G50" s="13"/>
      <c r="H50" s="29">
        <f>SUM(H47:H49)</f>
        <v>0</v>
      </c>
      <c r="I50" s="29">
        <f>SUM(I47:I49)</f>
        <v>0</v>
      </c>
      <c r="J50" s="13">
        <f t="shared" ref="J50:V50" si="21">SUM(J47,J48,J49)</f>
        <v>4295.1999999999989</v>
      </c>
      <c r="K50" s="13">
        <f t="shared" si="21"/>
        <v>81608.799999999988</v>
      </c>
      <c r="L50" s="13">
        <f t="shared" si="21"/>
        <v>85904</v>
      </c>
      <c r="M50" s="13">
        <f t="shared" si="21"/>
        <v>4295.1999999999989</v>
      </c>
      <c r="N50" s="13">
        <f t="shared" si="21"/>
        <v>81608.799999999988</v>
      </c>
      <c r="O50" s="13">
        <f t="shared" si="21"/>
        <v>0</v>
      </c>
      <c r="P50" s="13">
        <f t="shared" si="21"/>
        <v>0</v>
      </c>
      <c r="Q50" s="47">
        <f t="shared" si="21"/>
        <v>581551.48</v>
      </c>
      <c r="R50" s="47">
        <f>SUM(R47:R49)</f>
        <v>3235.37</v>
      </c>
      <c r="S50" s="47"/>
      <c r="T50" s="47"/>
      <c r="U50" s="47">
        <f t="shared" si="21"/>
        <v>0</v>
      </c>
      <c r="V50" s="13">
        <f t="shared" si="21"/>
        <v>0</v>
      </c>
      <c r="W50" s="14"/>
    </row>
    <row r="51" spans="1:23" ht="12.75" customHeight="1" x14ac:dyDescent="0.2">
      <c r="A51" s="214"/>
      <c r="B51" s="208"/>
      <c r="C51" s="217"/>
      <c r="D51" s="4" t="s">
        <v>14</v>
      </c>
      <c r="E51" s="40">
        <v>314.24</v>
      </c>
      <c r="F51" s="41">
        <v>5</v>
      </c>
      <c r="G51" s="41">
        <v>95</v>
      </c>
      <c r="H51" s="42"/>
      <c r="I51" s="42"/>
      <c r="J51" s="2">
        <f>(E51*F51)</f>
        <v>1571.2</v>
      </c>
      <c r="K51" s="2">
        <f>E51*G51</f>
        <v>29852.799999999999</v>
      </c>
      <c r="L51" s="20">
        <f>SUM(J51,K51)</f>
        <v>31424</v>
      </c>
      <c r="M51" s="1">
        <f t="shared" ref="M51:N53" si="22">J51-H51</f>
        <v>1571.2</v>
      </c>
      <c r="N51" s="1">
        <f t="shared" si="22"/>
        <v>29852.799999999999</v>
      </c>
      <c r="O51" s="2"/>
      <c r="P51" s="2"/>
      <c r="Q51" s="46"/>
      <c r="R51" s="46"/>
      <c r="S51" s="46"/>
      <c r="T51" s="46"/>
      <c r="U51" s="46"/>
      <c r="V51" s="1"/>
      <c r="W51" s="19"/>
    </row>
    <row r="52" spans="1:23" ht="12.75" customHeight="1" x14ac:dyDescent="0.2">
      <c r="A52" s="214"/>
      <c r="B52" s="208"/>
      <c r="C52" s="217"/>
      <c r="D52" s="4" t="s">
        <v>15</v>
      </c>
      <c r="E52" s="43">
        <v>295.66000000000003</v>
      </c>
      <c r="F52" s="41">
        <v>5</v>
      </c>
      <c r="G52" s="41">
        <v>95</v>
      </c>
      <c r="H52" s="42"/>
      <c r="I52" s="42"/>
      <c r="J52" s="2">
        <f>(E52*F52)</f>
        <v>1478.3000000000002</v>
      </c>
      <c r="K52" s="2">
        <f>E52*G52</f>
        <v>28087.7</v>
      </c>
      <c r="L52" s="20">
        <f>SUM(J52,K52)</f>
        <v>29566</v>
      </c>
      <c r="M52" s="1">
        <f t="shared" si="22"/>
        <v>1478.3000000000002</v>
      </c>
      <c r="N52" s="1">
        <f t="shared" si="22"/>
        <v>28087.7</v>
      </c>
      <c r="O52" s="2"/>
      <c r="P52" s="2"/>
      <c r="Q52" s="46"/>
      <c r="R52" s="46"/>
      <c r="S52" s="46"/>
      <c r="T52" s="46"/>
      <c r="U52" s="46"/>
      <c r="V52" s="1"/>
      <c r="W52" s="19"/>
    </row>
    <row r="53" spans="1:23" ht="12.75" customHeight="1" x14ac:dyDescent="0.2">
      <c r="A53" s="214"/>
      <c r="B53" s="208"/>
      <c r="C53" s="217"/>
      <c r="D53" s="4" t="s">
        <v>16</v>
      </c>
      <c r="E53" s="43">
        <v>273.98</v>
      </c>
      <c r="F53" s="41">
        <v>5</v>
      </c>
      <c r="G53" s="41">
        <v>95</v>
      </c>
      <c r="H53" s="42"/>
      <c r="I53" s="42"/>
      <c r="J53" s="2">
        <f>(E53*F53)</f>
        <v>1369.9</v>
      </c>
      <c r="K53" s="2">
        <f>E53*G53</f>
        <v>26028.100000000002</v>
      </c>
      <c r="L53" s="20">
        <f>SUM(J53,K53)</f>
        <v>27398.000000000004</v>
      </c>
      <c r="M53" s="1">
        <f t="shared" si="22"/>
        <v>1369.9</v>
      </c>
      <c r="N53" s="1">
        <f t="shared" si="22"/>
        <v>26028.100000000002</v>
      </c>
      <c r="O53" s="2"/>
      <c r="P53" s="2"/>
      <c r="Q53" s="46"/>
      <c r="R53" s="46"/>
      <c r="S53" s="46"/>
      <c r="T53" s="46"/>
      <c r="U53" s="46"/>
      <c r="V53" s="1"/>
      <c r="W53" s="19"/>
    </row>
    <row r="54" spans="1:23" ht="12.75" customHeight="1" x14ac:dyDescent="0.2">
      <c r="A54" s="214"/>
      <c r="B54" s="208"/>
      <c r="C54" s="217"/>
      <c r="D54" s="23" t="s">
        <v>46</v>
      </c>
      <c r="E54" s="13">
        <f>SUM(E51,E52,E53)</f>
        <v>883.88000000000011</v>
      </c>
      <c r="F54" s="13"/>
      <c r="G54" s="13"/>
      <c r="H54" s="29">
        <f>SUM(H51:H53)</f>
        <v>0</v>
      </c>
      <c r="I54" s="29">
        <f>SUM(I51:I53)</f>
        <v>0</v>
      </c>
      <c r="J54" s="13">
        <f t="shared" ref="J54:V54" si="23">SUM(J51,J52,J53)</f>
        <v>4419.3999999999996</v>
      </c>
      <c r="K54" s="13">
        <f t="shared" si="23"/>
        <v>83968.6</v>
      </c>
      <c r="L54" s="13">
        <f t="shared" si="23"/>
        <v>88388</v>
      </c>
      <c r="M54" s="13">
        <f t="shared" si="23"/>
        <v>4419.3999999999996</v>
      </c>
      <c r="N54" s="13">
        <f t="shared" si="23"/>
        <v>83968.6</v>
      </c>
      <c r="O54" s="13">
        <f t="shared" si="23"/>
        <v>0</v>
      </c>
      <c r="P54" s="13">
        <f t="shared" si="23"/>
        <v>0</v>
      </c>
      <c r="Q54" s="47">
        <f t="shared" si="23"/>
        <v>0</v>
      </c>
      <c r="R54" s="47">
        <f>SUM(R51:R53)</f>
        <v>0</v>
      </c>
      <c r="S54" s="47"/>
      <c r="T54" s="47"/>
      <c r="U54" s="47">
        <f t="shared" si="23"/>
        <v>0</v>
      </c>
      <c r="V54" s="13">
        <f t="shared" si="23"/>
        <v>0</v>
      </c>
      <c r="W54" s="14"/>
    </row>
    <row r="55" spans="1:23" ht="12.75" customHeight="1" x14ac:dyDescent="0.2">
      <c r="A55" s="214"/>
      <c r="B55" s="208"/>
      <c r="C55" s="217"/>
      <c r="D55" s="4" t="s">
        <v>17</v>
      </c>
      <c r="E55" s="40">
        <v>328.28</v>
      </c>
      <c r="F55" s="41">
        <v>5</v>
      </c>
      <c r="G55" s="41">
        <v>95</v>
      </c>
      <c r="H55" s="42"/>
      <c r="I55" s="42"/>
      <c r="J55" s="2">
        <f>(E55*F55)</f>
        <v>1641.3999999999999</v>
      </c>
      <c r="K55" s="2">
        <f>E55*G55</f>
        <v>31186.6</v>
      </c>
      <c r="L55" s="20">
        <f>SUM(J55,K55)</f>
        <v>32828</v>
      </c>
      <c r="M55" s="1">
        <f t="shared" ref="M55:N57" si="24">J55-H55</f>
        <v>1641.3999999999999</v>
      </c>
      <c r="N55" s="1">
        <f t="shared" si="24"/>
        <v>31186.6</v>
      </c>
      <c r="O55" s="2"/>
      <c r="P55" s="2"/>
      <c r="Q55" s="46"/>
      <c r="R55" s="46"/>
      <c r="S55" s="46"/>
      <c r="T55" s="46"/>
      <c r="U55" s="46"/>
      <c r="V55" s="1"/>
      <c r="W55" s="19"/>
    </row>
    <row r="56" spans="1:23" ht="12.75" customHeight="1" x14ac:dyDescent="0.2">
      <c r="A56" s="214"/>
      <c r="B56" s="208"/>
      <c r="C56" s="217"/>
      <c r="D56" s="4" t="s">
        <v>18</v>
      </c>
      <c r="E56" s="40"/>
      <c r="F56" s="41">
        <v>5</v>
      </c>
      <c r="G56" s="41">
        <v>95</v>
      </c>
      <c r="H56" s="42"/>
      <c r="I56" s="42"/>
      <c r="J56" s="2">
        <f>(E56*F56)</f>
        <v>0</v>
      </c>
      <c r="K56" s="2">
        <f>E56*G56</f>
        <v>0</v>
      </c>
      <c r="L56" s="20">
        <f>SUM(J56,K56)</f>
        <v>0</v>
      </c>
      <c r="M56" s="1">
        <f t="shared" si="24"/>
        <v>0</v>
      </c>
      <c r="N56" s="1">
        <f t="shared" si="24"/>
        <v>0</v>
      </c>
      <c r="O56" s="2"/>
      <c r="P56" s="2"/>
      <c r="Q56" s="46"/>
      <c r="R56" s="46"/>
      <c r="S56" s="46"/>
      <c r="T56" s="46"/>
      <c r="U56" s="46"/>
      <c r="V56" s="1"/>
      <c r="W56" s="19"/>
    </row>
    <row r="57" spans="1:23" ht="13.5" customHeight="1" x14ac:dyDescent="0.2">
      <c r="A57" s="215"/>
      <c r="B57" s="209"/>
      <c r="C57" s="218"/>
      <c r="D57" s="4" t="s">
        <v>19</v>
      </c>
      <c r="E57" s="43"/>
      <c r="F57" s="41">
        <v>5</v>
      </c>
      <c r="G57" s="41">
        <v>95</v>
      </c>
      <c r="H57" s="42"/>
      <c r="I57" s="42"/>
      <c r="J57" s="2">
        <f>(E57*F57)</f>
        <v>0</v>
      </c>
      <c r="K57" s="2">
        <f>E57*G57</f>
        <v>0</v>
      </c>
      <c r="L57" s="20">
        <f>SUM(J57,K57)</f>
        <v>0</v>
      </c>
      <c r="M57" s="1">
        <f t="shared" si="24"/>
        <v>0</v>
      </c>
      <c r="N57" s="1">
        <f t="shared" si="24"/>
        <v>0</v>
      </c>
      <c r="O57" s="2"/>
      <c r="P57" s="2"/>
      <c r="Q57" s="46"/>
      <c r="R57" s="46"/>
      <c r="S57" s="46"/>
      <c r="T57" s="46"/>
      <c r="U57" s="46"/>
      <c r="V57" s="1"/>
      <c r="W57" s="19"/>
    </row>
    <row r="58" spans="1:23" ht="24" x14ac:dyDescent="0.2">
      <c r="A58" s="15"/>
      <c r="B58" s="15"/>
      <c r="C58" s="15"/>
      <c r="D58" s="23" t="s">
        <v>47</v>
      </c>
      <c r="E58" s="13">
        <f>SUM(E55,E56,E57)</f>
        <v>328.28</v>
      </c>
      <c r="F58" s="13"/>
      <c r="G58" s="13"/>
      <c r="H58" s="29">
        <f>SUM(H55:H57)</f>
        <v>0</v>
      </c>
      <c r="I58" s="29">
        <f>SUM(I55:I57)</f>
        <v>0</v>
      </c>
      <c r="J58" s="13">
        <f t="shared" ref="J58:V58" si="25">SUM(J55,J56,J57)</f>
        <v>1641.3999999999999</v>
      </c>
      <c r="K58" s="13">
        <f t="shared" si="25"/>
        <v>31186.6</v>
      </c>
      <c r="L58" s="13">
        <f t="shared" si="25"/>
        <v>32828</v>
      </c>
      <c r="M58" s="13">
        <f t="shared" si="25"/>
        <v>1641.3999999999999</v>
      </c>
      <c r="N58" s="13">
        <f t="shared" si="25"/>
        <v>31186.6</v>
      </c>
      <c r="O58" s="13">
        <f t="shared" si="25"/>
        <v>0</v>
      </c>
      <c r="P58" s="13">
        <f t="shared" si="25"/>
        <v>0</v>
      </c>
      <c r="Q58" s="47">
        <f t="shared" si="25"/>
        <v>0</v>
      </c>
      <c r="R58" s="47">
        <f>SUM(R55:R57)</f>
        <v>0</v>
      </c>
      <c r="S58" s="47"/>
      <c r="T58" s="47"/>
      <c r="U58" s="47">
        <f t="shared" si="25"/>
        <v>0</v>
      </c>
      <c r="V58" s="13">
        <f t="shared" si="25"/>
        <v>0</v>
      </c>
      <c r="W58" s="14"/>
    </row>
    <row r="59" spans="1:23" s="28" customFormat="1" ht="24" x14ac:dyDescent="0.2">
      <c r="A59" s="34"/>
      <c r="B59" s="34"/>
      <c r="C59" s="35"/>
      <c r="D59" s="36" t="s">
        <v>50</v>
      </c>
      <c r="E59" s="37">
        <f>SUM(E46+E50+E54+E58)</f>
        <v>2874.12</v>
      </c>
      <c r="F59" s="37"/>
      <c r="G59" s="37"/>
      <c r="H59" s="37">
        <f>SUM(H46+H50+H54+H58)</f>
        <v>0</v>
      </c>
      <c r="I59" s="37">
        <f>SUM(I46+I50+I54+I58)</f>
        <v>0</v>
      </c>
      <c r="J59" s="37">
        <f>SUM(J46+J50+J54+J58)</f>
        <v>14370.599999999999</v>
      </c>
      <c r="K59" s="37">
        <f t="shared" ref="K59:V59" si="26">SUM(K46+K50+K54+K58)</f>
        <v>273041.39999999997</v>
      </c>
      <c r="L59" s="37">
        <f t="shared" si="26"/>
        <v>287412</v>
      </c>
      <c r="M59" s="37">
        <f t="shared" si="26"/>
        <v>14370.599999999999</v>
      </c>
      <c r="N59" s="37">
        <f t="shared" si="26"/>
        <v>273041.39999999997</v>
      </c>
      <c r="O59" s="37">
        <f t="shared" si="26"/>
        <v>0</v>
      </c>
      <c r="P59" s="37">
        <f t="shared" si="26"/>
        <v>0</v>
      </c>
      <c r="Q59" s="48">
        <f t="shared" si="26"/>
        <v>581551.48</v>
      </c>
      <c r="R59" s="48">
        <f>SUM(R46+R50+R54+R58)</f>
        <v>3235.37</v>
      </c>
      <c r="S59" s="48">
        <f>I59-Q59</f>
        <v>-581551.48</v>
      </c>
      <c r="T59" s="48">
        <f>H59-R59</f>
        <v>-3235.37</v>
      </c>
      <c r="U59" s="48">
        <f t="shared" si="26"/>
        <v>0</v>
      </c>
      <c r="V59" s="37">
        <f t="shared" si="26"/>
        <v>0</v>
      </c>
      <c r="W59" s="38"/>
    </row>
    <row r="60" spans="1:23" s="28" customFormat="1" ht="36" x14ac:dyDescent="0.2">
      <c r="A60" s="24"/>
      <c r="B60" s="24"/>
      <c r="C60" s="25"/>
      <c r="D60" s="26" t="s">
        <v>51</v>
      </c>
      <c r="E60" s="27">
        <f>E59+'2023'!E60</f>
        <v>45492.54</v>
      </c>
      <c r="F60" s="27"/>
      <c r="G60" s="27"/>
      <c r="H60" s="27">
        <f>H59+'2023'!H60</f>
        <v>38649.552000000003</v>
      </c>
      <c r="I60" s="27">
        <f>I59+'2023'!I60</f>
        <v>1121893.2</v>
      </c>
      <c r="J60" s="27">
        <f>J59+'2023'!J60</f>
        <v>91925.516000000003</v>
      </c>
      <c r="K60" s="27">
        <f>K59+'2023'!K60</f>
        <v>2306642.7799999998</v>
      </c>
      <c r="L60" s="27">
        <f>L59+'2023'!L60</f>
        <v>2398568.2960000001</v>
      </c>
      <c r="M60" s="27">
        <f>M59+'2023'!M60</f>
        <v>53275.964</v>
      </c>
      <c r="N60" s="27">
        <f>N59+'2023'!N60</f>
        <v>1184749.5799999998</v>
      </c>
      <c r="O60" s="27">
        <f>O59+'2023'!O60</f>
        <v>0</v>
      </c>
      <c r="P60" s="27">
        <f>P59+'2023'!P60</f>
        <v>0</v>
      </c>
      <c r="Q60" s="27">
        <f>Q59+'2023'!Q60</f>
        <v>581551.48</v>
      </c>
      <c r="R60" s="27">
        <f>SUM(R59+'2023'!R60)</f>
        <v>3235.37</v>
      </c>
      <c r="S60" s="27">
        <f>I60-Q60</f>
        <v>540341.72</v>
      </c>
      <c r="T60" s="27">
        <f>H60-R60</f>
        <v>35414.182000000001</v>
      </c>
      <c r="U60" s="27">
        <f>U59+'2023'!U60</f>
        <v>0</v>
      </c>
      <c r="V60" s="27">
        <f>V59+'2023'!V60</f>
        <v>0</v>
      </c>
      <c r="W60" s="27"/>
    </row>
    <row r="61" spans="1:23" ht="12.75" customHeight="1" x14ac:dyDescent="0.2">
      <c r="A61" s="203">
        <v>4</v>
      </c>
      <c r="B61" s="206" t="s">
        <v>27</v>
      </c>
      <c r="C61" s="210" t="s">
        <v>25</v>
      </c>
      <c r="D61" s="4" t="s">
        <v>8</v>
      </c>
      <c r="E61" s="43">
        <v>240.54</v>
      </c>
      <c r="F61" s="41">
        <v>5</v>
      </c>
      <c r="G61" s="41">
        <v>95</v>
      </c>
      <c r="H61" s="149">
        <v>1202.7</v>
      </c>
      <c r="I61" s="149">
        <v>22851.3</v>
      </c>
      <c r="J61" s="2">
        <f>(E61*F61)</f>
        <v>1202.7</v>
      </c>
      <c r="K61" s="2">
        <f>E61*G61</f>
        <v>22851.3</v>
      </c>
      <c r="L61" s="20">
        <f>SUM(J61,K61)</f>
        <v>24054</v>
      </c>
      <c r="M61" s="1">
        <f t="shared" ref="M61:N63" si="27">J61-H61</f>
        <v>0</v>
      </c>
      <c r="N61" s="1">
        <f t="shared" si="27"/>
        <v>0</v>
      </c>
      <c r="O61" s="2"/>
      <c r="P61" s="2"/>
      <c r="Q61" s="46"/>
      <c r="R61" s="46"/>
      <c r="S61" s="46"/>
      <c r="T61" s="46"/>
      <c r="U61" s="46"/>
      <c r="V61" s="1"/>
      <c r="W61" s="19"/>
    </row>
    <row r="62" spans="1:23" ht="12.75" customHeight="1" x14ac:dyDescent="0.2">
      <c r="A62" s="204"/>
      <c r="B62" s="207"/>
      <c r="C62" s="211"/>
      <c r="D62" s="4" t="s">
        <v>9</v>
      </c>
      <c r="E62" s="43">
        <v>235.3</v>
      </c>
      <c r="F62" s="41">
        <v>5</v>
      </c>
      <c r="G62" s="41">
        <v>95</v>
      </c>
      <c r="H62" s="149">
        <v>1176.5</v>
      </c>
      <c r="I62" s="149">
        <v>22353.5</v>
      </c>
      <c r="J62" s="2">
        <f>(E62*F62)</f>
        <v>1176.5</v>
      </c>
      <c r="K62" s="2">
        <f>E62*G62</f>
        <v>22353.5</v>
      </c>
      <c r="L62" s="20">
        <f>SUM(J62,K62)</f>
        <v>23530</v>
      </c>
      <c r="M62" s="1">
        <f t="shared" si="27"/>
        <v>0</v>
      </c>
      <c r="N62" s="1">
        <f t="shared" si="27"/>
        <v>0</v>
      </c>
      <c r="O62" s="2"/>
      <c r="P62" s="2"/>
      <c r="Q62" s="46"/>
      <c r="R62" s="46"/>
      <c r="S62" s="46"/>
      <c r="T62" s="46"/>
      <c r="U62" s="46"/>
      <c r="V62" s="1"/>
      <c r="W62" s="19"/>
    </row>
    <row r="63" spans="1:23" ht="12.75" customHeight="1" x14ac:dyDescent="0.2">
      <c r="A63" s="204"/>
      <c r="B63" s="207"/>
      <c r="C63" s="211"/>
      <c r="D63" s="4" t="s">
        <v>10</v>
      </c>
      <c r="E63" s="43">
        <v>213.2</v>
      </c>
      <c r="F63" s="41">
        <v>5</v>
      </c>
      <c r="G63" s="41">
        <v>95</v>
      </c>
      <c r="H63" s="149">
        <v>1066</v>
      </c>
      <c r="I63" s="149">
        <v>20254</v>
      </c>
      <c r="J63" s="2">
        <f>(E63*F63)</f>
        <v>1066</v>
      </c>
      <c r="K63" s="2">
        <f>E63*G63</f>
        <v>20254</v>
      </c>
      <c r="L63" s="20">
        <f>SUM(J63,K63)</f>
        <v>21320</v>
      </c>
      <c r="M63" s="1">
        <f t="shared" si="27"/>
        <v>0</v>
      </c>
      <c r="N63" s="1">
        <f t="shared" si="27"/>
        <v>0</v>
      </c>
      <c r="O63" s="2"/>
      <c r="P63" s="2"/>
      <c r="Q63" s="46"/>
      <c r="R63" s="46"/>
      <c r="S63" s="46"/>
      <c r="T63" s="46"/>
      <c r="U63" s="46"/>
      <c r="V63" s="1"/>
      <c r="W63" s="19"/>
    </row>
    <row r="64" spans="1:23" ht="12.75" customHeight="1" x14ac:dyDescent="0.2">
      <c r="A64" s="204"/>
      <c r="B64" s="207"/>
      <c r="C64" s="211"/>
      <c r="D64" s="23" t="s">
        <v>44</v>
      </c>
      <c r="E64" s="13">
        <f>SUM(E61:E63)</f>
        <v>689.04</v>
      </c>
      <c r="F64" s="13"/>
      <c r="G64" s="13"/>
      <c r="H64" s="13">
        <f t="shared" ref="H64:Q64" si="28">SUM(H61:H63)</f>
        <v>3445.2</v>
      </c>
      <c r="I64" s="13">
        <f t="shared" si="28"/>
        <v>65458.8</v>
      </c>
      <c r="J64" s="13">
        <f t="shared" si="28"/>
        <v>3445.2</v>
      </c>
      <c r="K64" s="13">
        <f t="shared" si="28"/>
        <v>65458.8</v>
      </c>
      <c r="L64" s="13">
        <f t="shared" si="28"/>
        <v>68904</v>
      </c>
      <c r="M64" s="13">
        <f t="shared" si="28"/>
        <v>0</v>
      </c>
      <c r="N64" s="13">
        <f t="shared" si="28"/>
        <v>0</v>
      </c>
      <c r="O64" s="13">
        <f t="shared" si="28"/>
        <v>0</v>
      </c>
      <c r="P64" s="13">
        <f t="shared" si="28"/>
        <v>0</v>
      </c>
      <c r="Q64" s="13">
        <f t="shared" si="28"/>
        <v>0</v>
      </c>
      <c r="R64" s="13">
        <f>SUM(R61:R63)</f>
        <v>0</v>
      </c>
      <c r="S64" s="13"/>
      <c r="T64" s="13"/>
      <c r="U64" s="13">
        <f>SUM(U61:U63)</f>
        <v>0</v>
      </c>
      <c r="V64" s="13">
        <f>SUM(V61:V63)</f>
        <v>0</v>
      </c>
      <c r="W64" s="14"/>
    </row>
    <row r="65" spans="1:23" ht="12.75" customHeight="1" x14ac:dyDescent="0.2">
      <c r="A65" s="204"/>
      <c r="B65" s="207"/>
      <c r="C65" s="211"/>
      <c r="D65" s="4" t="s">
        <v>11</v>
      </c>
      <c r="E65" s="40">
        <v>252.24</v>
      </c>
      <c r="F65" s="41">
        <v>5</v>
      </c>
      <c r="G65" s="41">
        <v>95</v>
      </c>
      <c r="H65" s="149">
        <v>1261.2</v>
      </c>
      <c r="I65" s="149">
        <v>23962.799999999999</v>
      </c>
      <c r="J65" s="2">
        <f>(E65*F65)</f>
        <v>1261.2</v>
      </c>
      <c r="K65" s="2">
        <f>E65*G65</f>
        <v>23962.799999999999</v>
      </c>
      <c r="L65" s="20">
        <f>SUM(J65,K65)</f>
        <v>25224</v>
      </c>
      <c r="M65" s="1">
        <f t="shared" ref="M65:N67" si="29">J65-H65</f>
        <v>0</v>
      </c>
      <c r="N65" s="1">
        <f t="shared" si="29"/>
        <v>0</v>
      </c>
      <c r="O65" s="2"/>
      <c r="P65" s="2"/>
      <c r="Q65" s="46"/>
      <c r="R65" s="46"/>
      <c r="S65" s="46"/>
      <c r="T65" s="46"/>
      <c r="U65" s="46"/>
      <c r="V65" s="1"/>
      <c r="W65" s="19"/>
    </row>
    <row r="66" spans="1:23" ht="12.75" customHeight="1" x14ac:dyDescent="0.2">
      <c r="A66" s="204"/>
      <c r="B66" s="207"/>
      <c r="C66" s="211"/>
      <c r="D66" s="4" t="s">
        <v>12</v>
      </c>
      <c r="E66" s="40">
        <v>389.6</v>
      </c>
      <c r="F66" s="41">
        <v>5</v>
      </c>
      <c r="G66" s="41">
        <v>95</v>
      </c>
      <c r="H66" s="58">
        <v>1948</v>
      </c>
      <c r="I66" s="58">
        <v>37012</v>
      </c>
      <c r="J66" s="2">
        <f>(E66*F66)</f>
        <v>1948</v>
      </c>
      <c r="K66" s="2">
        <f>E66*G66</f>
        <v>37012</v>
      </c>
      <c r="L66" s="20">
        <f>SUM(J66,K66)</f>
        <v>38960</v>
      </c>
      <c r="M66" s="1">
        <f t="shared" si="29"/>
        <v>0</v>
      </c>
      <c r="N66" s="1">
        <f t="shared" si="29"/>
        <v>0</v>
      </c>
      <c r="O66" s="2"/>
      <c r="P66" s="2"/>
      <c r="Q66" s="46">
        <v>285264</v>
      </c>
      <c r="R66" s="146"/>
      <c r="S66" s="46"/>
      <c r="T66" s="46"/>
      <c r="U66" s="46"/>
      <c r="V66" s="1"/>
      <c r="W66" s="19"/>
    </row>
    <row r="67" spans="1:23" ht="12.75" customHeight="1" x14ac:dyDescent="0.2">
      <c r="A67" s="204"/>
      <c r="B67" s="207"/>
      <c r="C67" s="211"/>
      <c r="D67" s="4" t="s">
        <v>13</v>
      </c>
      <c r="E67" s="40">
        <v>236.26</v>
      </c>
      <c r="F67" s="41">
        <v>5</v>
      </c>
      <c r="G67" s="41">
        <v>95</v>
      </c>
      <c r="H67" s="58">
        <v>1181.3</v>
      </c>
      <c r="I67" s="58">
        <v>22444.7</v>
      </c>
      <c r="J67" s="2">
        <f>(E67*F67)</f>
        <v>1181.3</v>
      </c>
      <c r="K67" s="2">
        <f>E67*G67</f>
        <v>22444.7</v>
      </c>
      <c r="L67" s="20">
        <f>SUM(J67,K67)</f>
        <v>23626</v>
      </c>
      <c r="M67" s="1">
        <f t="shared" si="29"/>
        <v>0</v>
      </c>
      <c r="N67" s="1">
        <f t="shared" si="29"/>
        <v>0</v>
      </c>
      <c r="O67" s="2"/>
      <c r="P67" s="2"/>
      <c r="Q67" s="46">
        <v>11592</v>
      </c>
      <c r="R67" s="46"/>
      <c r="S67" s="46"/>
      <c r="T67" s="46"/>
      <c r="U67" s="46"/>
      <c r="V67" s="1"/>
      <c r="W67" s="19"/>
    </row>
    <row r="68" spans="1:23" ht="12.75" customHeight="1" x14ac:dyDescent="0.2">
      <c r="A68" s="204"/>
      <c r="B68" s="207"/>
      <c r="C68" s="211"/>
      <c r="D68" s="23" t="s">
        <v>45</v>
      </c>
      <c r="E68" s="13">
        <f>SUM(E65,E66,E67)</f>
        <v>878.1</v>
      </c>
      <c r="F68" s="13"/>
      <c r="G68" s="13"/>
      <c r="H68" s="29">
        <f>SUM(H65:H67)</f>
        <v>4390.5</v>
      </c>
      <c r="I68" s="29">
        <f>SUM(I65:I67)</f>
        <v>83419.5</v>
      </c>
      <c r="J68" s="13">
        <f t="shared" ref="J68:V68" si="30">SUM(J65,J66,J67)</f>
        <v>4390.5</v>
      </c>
      <c r="K68" s="13">
        <f t="shared" si="30"/>
        <v>83419.5</v>
      </c>
      <c r="L68" s="13">
        <f t="shared" si="30"/>
        <v>87810</v>
      </c>
      <c r="M68" s="13">
        <f t="shared" si="30"/>
        <v>0</v>
      </c>
      <c r="N68" s="13">
        <f t="shared" si="30"/>
        <v>0</v>
      </c>
      <c r="O68" s="13">
        <f t="shared" si="30"/>
        <v>0</v>
      </c>
      <c r="P68" s="13">
        <f t="shared" si="30"/>
        <v>0</v>
      </c>
      <c r="Q68" s="47">
        <f t="shared" si="30"/>
        <v>296856</v>
      </c>
      <c r="R68" s="47">
        <f t="shared" si="30"/>
        <v>0</v>
      </c>
      <c r="S68" s="47"/>
      <c r="T68" s="47"/>
      <c r="U68" s="47">
        <f t="shared" si="30"/>
        <v>0</v>
      </c>
      <c r="V68" s="13">
        <f t="shared" si="30"/>
        <v>0</v>
      </c>
      <c r="W68" s="14"/>
    </row>
    <row r="69" spans="1:23" ht="12.75" customHeight="1" x14ac:dyDescent="0.2">
      <c r="A69" s="204"/>
      <c r="B69" s="208"/>
      <c r="C69" s="211"/>
      <c r="D69" s="4" t="s">
        <v>14</v>
      </c>
      <c r="E69" s="40">
        <v>231</v>
      </c>
      <c r="F69" s="41">
        <v>5</v>
      </c>
      <c r="G69" s="41">
        <v>95</v>
      </c>
      <c r="H69" s="58">
        <v>1155</v>
      </c>
      <c r="I69" s="58">
        <v>21945</v>
      </c>
      <c r="J69" s="2">
        <f>(E69*F69)</f>
        <v>1155</v>
      </c>
      <c r="K69" s="2">
        <f t="shared" ref="K69:K75" si="31">E69*G69</f>
        <v>21945</v>
      </c>
      <c r="L69" s="20">
        <f>SUM(J69,K69)</f>
        <v>23100</v>
      </c>
      <c r="M69" s="1">
        <f t="shared" ref="M69:N71" si="32">J69-H69</f>
        <v>0</v>
      </c>
      <c r="N69" s="1">
        <f t="shared" si="32"/>
        <v>0</v>
      </c>
      <c r="O69" s="2"/>
      <c r="P69" s="2"/>
      <c r="Q69" s="46"/>
      <c r="R69" s="46"/>
      <c r="S69" s="46"/>
      <c r="T69" s="46"/>
      <c r="U69" s="46"/>
      <c r="V69" s="1"/>
      <c r="W69" s="19"/>
    </row>
    <row r="70" spans="1:23" ht="12.75" customHeight="1" x14ac:dyDescent="0.2">
      <c r="A70" s="204"/>
      <c r="B70" s="208"/>
      <c r="C70" s="211"/>
      <c r="D70" s="4" t="s">
        <v>15</v>
      </c>
      <c r="E70" s="40">
        <v>221.2</v>
      </c>
      <c r="F70" s="41">
        <v>5</v>
      </c>
      <c r="G70" s="41">
        <v>95</v>
      </c>
      <c r="H70" s="42">
        <v>1106</v>
      </c>
      <c r="I70" s="42">
        <v>21014</v>
      </c>
      <c r="J70" s="2">
        <f>(E70*F70)</f>
        <v>1106</v>
      </c>
      <c r="K70" s="2">
        <f t="shared" si="31"/>
        <v>21014</v>
      </c>
      <c r="L70" s="20">
        <f>SUM(J70,K70)</f>
        <v>22120</v>
      </c>
      <c r="M70" s="1">
        <f t="shared" si="32"/>
        <v>0</v>
      </c>
      <c r="N70" s="1">
        <f t="shared" si="32"/>
        <v>0</v>
      </c>
      <c r="O70" s="2"/>
      <c r="P70" s="2"/>
      <c r="Q70" s="46"/>
      <c r="R70" s="46"/>
      <c r="S70" s="46"/>
      <c r="T70" s="46"/>
      <c r="U70" s="46"/>
      <c r="V70" s="1"/>
      <c r="W70" s="19"/>
    </row>
    <row r="71" spans="1:23" ht="12.75" customHeight="1" x14ac:dyDescent="0.2">
      <c r="A71" s="204"/>
      <c r="B71" s="208"/>
      <c r="C71" s="211"/>
      <c r="D71" s="4" t="s">
        <v>16</v>
      </c>
      <c r="E71" s="43">
        <v>255.52</v>
      </c>
      <c r="F71" s="41">
        <v>5</v>
      </c>
      <c r="G71" s="41">
        <v>95</v>
      </c>
      <c r="H71" s="42">
        <v>734.2</v>
      </c>
      <c r="I71" s="42">
        <v>13949.8</v>
      </c>
      <c r="J71" s="2">
        <f>(E71*F71)</f>
        <v>1277.6000000000001</v>
      </c>
      <c r="K71" s="2">
        <f t="shared" si="31"/>
        <v>24274.400000000001</v>
      </c>
      <c r="L71" s="20">
        <f>SUM(J71,K71)</f>
        <v>25552</v>
      </c>
      <c r="M71" s="1">
        <f t="shared" si="32"/>
        <v>543.40000000000009</v>
      </c>
      <c r="N71" s="1">
        <f t="shared" si="32"/>
        <v>10324.600000000002</v>
      </c>
      <c r="O71" s="2"/>
      <c r="P71" s="2"/>
      <c r="Q71" s="46"/>
      <c r="R71" s="46"/>
      <c r="S71" s="46"/>
      <c r="T71" s="46"/>
      <c r="U71" s="46"/>
      <c r="V71" s="1"/>
      <c r="W71" s="19"/>
    </row>
    <row r="72" spans="1:23" ht="12.75" customHeight="1" x14ac:dyDescent="0.2">
      <c r="A72" s="204"/>
      <c r="B72" s="208"/>
      <c r="C72" s="211"/>
      <c r="D72" s="23" t="s">
        <v>46</v>
      </c>
      <c r="E72" s="13">
        <f>SUM(E69,E70,E71)</f>
        <v>707.72</v>
      </c>
      <c r="F72" s="13"/>
      <c r="G72" s="13"/>
      <c r="H72" s="29">
        <f>SUM(H69:H71)</f>
        <v>2995.2</v>
      </c>
      <c r="I72" s="29">
        <f>SUM(I69:I71)</f>
        <v>56908.800000000003</v>
      </c>
      <c r="J72" s="13">
        <f t="shared" ref="J72:V72" si="33">SUM(J69,J70,J71)</f>
        <v>3538.6000000000004</v>
      </c>
      <c r="K72" s="13">
        <f t="shared" si="33"/>
        <v>67233.399999999994</v>
      </c>
      <c r="L72" s="13">
        <f t="shared" si="33"/>
        <v>70772</v>
      </c>
      <c r="M72" s="13">
        <f t="shared" si="33"/>
        <v>543.40000000000009</v>
      </c>
      <c r="N72" s="13">
        <f t="shared" si="33"/>
        <v>10324.600000000002</v>
      </c>
      <c r="O72" s="13">
        <f t="shared" si="33"/>
        <v>0</v>
      </c>
      <c r="P72" s="13">
        <f t="shared" si="33"/>
        <v>0</v>
      </c>
      <c r="Q72" s="47">
        <f t="shared" si="33"/>
        <v>0</v>
      </c>
      <c r="R72" s="47">
        <f>SUM(R69:R71)</f>
        <v>0</v>
      </c>
      <c r="S72" s="47"/>
      <c r="T72" s="47"/>
      <c r="U72" s="47">
        <f t="shared" si="33"/>
        <v>0</v>
      </c>
      <c r="V72" s="13">
        <f t="shared" si="33"/>
        <v>0</v>
      </c>
      <c r="W72" s="14"/>
    </row>
    <row r="73" spans="1:23" ht="12.75" customHeight="1" x14ac:dyDescent="0.2">
      <c r="A73" s="204"/>
      <c r="B73" s="208"/>
      <c r="C73" s="211"/>
      <c r="D73" s="4" t="s">
        <v>17</v>
      </c>
      <c r="E73" s="40">
        <v>286.3</v>
      </c>
      <c r="F73" s="41">
        <v>5</v>
      </c>
      <c r="G73" s="41">
        <v>95</v>
      </c>
      <c r="H73" s="42"/>
      <c r="I73" s="42"/>
      <c r="J73" s="2">
        <f>(E73*F73)</f>
        <v>1431.5</v>
      </c>
      <c r="K73" s="2">
        <f t="shared" si="31"/>
        <v>27198.5</v>
      </c>
      <c r="L73" s="20">
        <f>SUM(J73,K73)</f>
        <v>28630</v>
      </c>
      <c r="M73" s="1">
        <f t="shared" ref="M73:N75" si="34">J73-H73</f>
        <v>1431.5</v>
      </c>
      <c r="N73" s="1">
        <f t="shared" si="34"/>
        <v>27198.5</v>
      </c>
      <c r="O73" s="2"/>
      <c r="P73" s="2"/>
      <c r="Q73" s="46"/>
      <c r="R73" s="46"/>
      <c r="S73" s="46"/>
      <c r="T73" s="46"/>
      <c r="U73" s="46"/>
      <c r="V73" s="1"/>
      <c r="W73" s="19"/>
    </row>
    <row r="74" spans="1:23" ht="12.75" customHeight="1" x14ac:dyDescent="0.2">
      <c r="A74" s="204"/>
      <c r="B74" s="208"/>
      <c r="C74" s="211"/>
      <c r="D74" s="4" t="s">
        <v>18</v>
      </c>
      <c r="E74" s="40"/>
      <c r="F74" s="41">
        <v>5</v>
      </c>
      <c r="G74" s="41">
        <v>95</v>
      </c>
      <c r="H74" s="42"/>
      <c r="I74" s="42"/>
      <c r="J74" s="2">
        <f>(E74*F74)</f>
        <v>0</v>
      </c>
      <c r="K74" s="2">
        <f t="shared" si="31"/>
        <v>0</v>
      </c>
      <c r="L74" s="20">
        <f>SUM(J74,K74)</f>
        <v>0</v>
      </c>
      <c r="M74" s="1">
        <f t="shared" si="34"/>
        <v>0</v>
      </c>
      <c r="N74" s="1">
        <f t="shared" si="34"/>
        <v>0</v>
      </c>
      <c r="O74" s="2"/>
      <c r="P74" s="2"/>
      <c r="Q74" s="46"/>
      <c r="R74" s="46"/>
      <c r="S74" s="46"/>
      <c r="T74" s="46"/>
      <c r="U74" s="46"/>
      <c r="V74" s="1"/>
      <c r="W74" s="19"/>
    </row>
    <row r="75" spans="1:23" ht="13.5" customHeight="1" x14ac:dyDescent="0.2">
      <c r="A75" s="205"/>
      <c r="B75" s="209"/>
      <c r="C75" s="212"/>
      <c r="D75" s="4" t="s">
        <v>19</v>
      </c>
      <c r="E75" s="43"/>
      <c r="F75" s="41">
        <v>5</v>
      </c>
      <c r="G75" s="41">
        <v>95</v>
      </c>
      <c r="H75" s="42"/>
      <c r="I75" s="42"/>
      <c r="J75" s="2">
        <f>(E75*F75)</f>
        <v>0</v>
      </c>
      <c r="K75" s="2">
        <f t="shared" si="31"/>
        <v>0</v>
      </c>
      <c r="L75" s="20">
        <f>SUM(J75,K75)</f>
        <v>0</v>
      </c>
      <c r="M75" s="1">
        <f t="shared" si="34"/>
        <v>0</v>
      </c>
      <c r="N75" s="1">
        <f t="shared" si="34"/>
        <v>0</v>
      </c>
      <c r="O75" s="2"/>
      <c r="P75" s="2"/>
      <c r="Q75" s="46"/>
      <c r="R75" s="46"/>
      <c r="S75" s="46"/>
      <c r="T75" s="46"/>
      <c r="U75" s="46"/>
      <c r="V75" s="1"/>
      <c r="W75" s="19"/>
    </row>
    <row r="76" spans="1:23" ht="24" x14ac:dyDescent="0.2">
      <c r="A76" s="17"/>
      <c r="B76" s="17"/>
      <c r="C76" s="17"/>
      <c r="D76" s="23" t="s">
        <v>47</v>
      </c>
      <c r="E76" s="13">
        <f>SUM(E73,E74,E75)</f>
        <v>286.3</v>
      </c>
      <c r="F76" s="13"/>
      <c r="G76" s="13"/>
      <c r="H76" s="29">
        <f>SUM(H73:H75)</f>
        <v>0</v>
      </c>
      <c r="I76" s="29">
        <f>SUM(I73:I75)</f>
        <v>0</v>
      </c>
      <c r="J76" s="13">
        <f t="shared" ref="J76:V76" si="35">SUM(J73,J74,J75)</f>
        <v>1431.5</v>
      </c>
      <c r="K76" s="13">
        <f t="shared" si="35"/>
        <v>27198.5</v>
      </c>
      <c r="L76" s="13">
        <f t="shared" si="35"/>
        <v>28630</v>
      </c>
      <c r="M76" s="13">
        <f t="shared" si="35"/>
        <v>1431.5</v>
      </c>
      <c r="N76" s="13">
        <f t="shared" si="35"/>
        <v>27198.5</v>
      </c>
      <c r="O76" s="13">
        <f t="shared" si="35"/>
        <v>0</v>
      </c>
      <c r="P76" s="13">
        <f t="shared" si="35"/>
        <v>0</v>
      </c>
      <c r="Q76" s="47">
        <f t="shared" si="35"/>
        <v>0</v>
      </c>
      <c r="R76" s="47">
        <f>SUM(R73:R75)</f>
        <v>0</v>
      </c>
      <c r="S76" s="47"/>
      <c r="T76" s="47"/>
      <c r="U76" s="47">
        <f t="shared" si="35"/>
        <v>0</v>
      </c>
      <c r="V76" s="13">
        <f t="shared" si="35"/>
        <v>0</v>
      </c>
      <c r="W76" s="14"/>
    </row>
    <row r="77" spans="1:23" s="28" customFormat="1" ht="24" x14ac:dyDescent="0.2">
      <c r="A77" s="34"/>
      <c r="B77" s="34"/>
      <c r="C77" s="35"/>
      <c r="D77" s="36" t="s">
        <v>50</v>
      </c>
      <c r="E77" s="37">
        <f>SUM(E64+E68+E72+E76)</f>
        <v>2561.16</v>
      </c>
      <c r="F77" s="37"/>
      <c r="G77" s="37"/>
      <c r="H77" s="39">
        <f>H64+H68+H72+H76</f>
        <v>10830.9</v>
      </c>
      <c r="I77" s="39">
        <f>I64+I68+I72+I76</f>
        <v>205787.09999999998</v>
      </c>
      <c r="J77" s="37">
        <f t="shared" ref="J77:V77" si="36">SUM(J64+J68+J72+J76)</f>
        <v>12805.8</v>
      </c>
      <c r="K77" s="37">
        <f t="shared" si="36"/>
        <v>243310.19999999998</v>
      </c>
      <c r="L77" s="37">
        <f t="shared" si="36"/>
        <v>256116</v>
      </c>
      <c r="M77" s="37">
        <f t="shared" si="36"/>
        <v>1974.9</v>
      </c>
      <c r="N77" s="37">
        <f t="shared" si="36"/>
        <v>37523.100000000006</v>
      </c>
      <c r="O77" s="37">
        <f t="shared" si="36"/>
        <v>0</v>
      </c>
      <c r="P77" s="37">
        <f t="shared" si="36"/>
        <v>0</v>
      </c>
      <c r="Q77" s="48">
        <f t="shared" si="36"/>
        <v>296856</v>
      </c>
      <c r="R77" s="48">
        <f>SUM(R64+R68+R72+R76)</f>
        <v>0</v>
      </c>
      <c r="S77" s="48">
        <f>I77-Q77</f>
        <v>-91068.900000000023</v>
      </c>
      <c r="T77" s="48">
        <f>H77-R77</f>
        <v>10830.9</v>
      </c>
      <c r="U77" s="48">
        <f t="shared" si="36"/>
        <v>0</v>
      </c>
      <c r="V77" s="37">
        <f t="shared" si="36"/>
        <v>0</v>
      </c>
      <c r="W77" s="38"/>
    </row>
    <row r="78" spans="1:23" s="28" customFormat="1" ht="36" x14ac:dyDescent="0.2">
      <c r="A78" s="24"/>
      <c r="B78" s="24"/>
      <c r="C78" s="25"/>
      <c r="D78" s="26" t="s">
        <v>51</v>
      </c>
      <c r="E78" s="27">
        <f>E77+'2023'!E78</f>
        <v>49686.330000000016</v>
      </c>
      <c r="F78" s="27"/>
      <c r="G78" s="27"/>
      <c r="H78" s="27">
        <f>H77+'2023'!H78</f>
        <v>86873.51999999999</v>
      </c>
      <c r="I78" s="27">
        <f>I77+'2023'!I78</f>
        <v>2012871.35</v>
      </c>
      <c r="J78" s="27">
        <f>J77+'2023'!J78</f>
        <v>92015.175999999992</v>
      </c>
      <c r="K78" s="27">
        <f>K77+'2023'!K78</f>
        <v>2236903.5500000003</v>
      </c>
      <c r="L78" s="27">
        <f>L77+'2023'!L78</f>
        <v>2328918.7259999998</v>
      </c>
      <c r="M78" s="27">
        <f>M77+'2023'!M78</f>
        <v>5141.6559999999999</v>
      </c>
      <c r="N78" s="27">
        <f>N77+'2023'!N78</f>
        <v>224032.19999999998</v>
      </c>
      <c r="O78" s="27">
        <f>O77+'2023'!O78</f>
        <v>0</v>
      </c>
      <c r="P78" s="27">
        <f>P77+'2023'!P78</f>
        <v>0</v>
      </c>
      <c r="Q78" s="27">
        <f>Q77+'2023'!Q78</f>
        <v>749162.7</v>
      </c>
      <c r="R78" s="27">
        <f>SUM(R77+'2023'!R78)</f>
        <v>10752.5</v>
      </c>
      <c r="S78" s="27">
        <f>I78-Q78</f>
        <v>1263708.6500000001</v>
      </c>
      <c r="T78" s="27">
        <f>H78-R78</f>
        <v>76121.01999999999</v>
      </c>
      <c r="U78" s="27">
        <f>U77+'2021'!R82</f>
        <v>0</v>
      </c>
      <c r="V78" s="27">
        <f>V77+'2021'!S82</f>
        <v>0</v>
      </c>
      <c r="W78" s="27"/>
    </row>
    <row r="79" spans="1:23" ht="12.75" customHeight="1" x14ac:dyDescent="0.2">
      <c r="A79" s="203">
        <v>5</v>
      </c>
      <c r="B79" s="206" t="s">
        <v>27</v>
      </c>
      <c r="C79" s="210" t="s">
        <v>21</v>
      </c>
      <c r="D79" s="4" t="s">
        <v>8</v>
      </c>
      <c r="E79" s="43"/>
      <c r="F79" s="41">
        <v>5</v>
      </c>
      <c r="G79" s="41">
        <v>95</v>
      </c>
      <c r="H79" s="42"/>
      <c r="I79" s="42"/>
      <c r="J79" s="2">
        <f>(E79*F79)</f>
        <v>0</v>
      </c>
      <c r="K79" s="2">
        <f>E79*G79</f>
        <v>0</v>
      </c>
      <c r="L79" s="20">
        <f>SUM(J79,K79)</f>
        <v>0</v>
      </c>
      <c r="M79" s="1">
        <f t="shared" ref="M79:N81" si="37">SUM(J79-O79)</f>
        <v>0</v>
      </c>
      <c r="N79" s="1">
        <f t="shared" si="37"/>
        <v>0</v>
      </c>
      <c r="O79" s="2"/>
      <c r="P79" s="2"/>
      <c r="Q79" s="46"/>
      <c r="R79" s="46"/>
      <c r="S79" s="46"/>
      <c r="T79" s="46"/>
      <c r="U79" s="46"/>
      <c r="V79" s="1"/>
      <c r="W79" s="19"/>
    </row>
    <row r="80" spans="1:23" ht="12.75" customHeight="1" x14ac:dyDescent="0.2">
      <c r="A80" s="204"/>
      <c r="B80" s="207"/>
      <c r="C80" s="211"/>
      <c r="D80" s="4" t="s">
        <v>9</v>
      </c>
      <c r="E80" s="43"/>
      <c r="F80" s="41">
        <v>5</v>
      </c>
      <c r="G80" s="41">
        <v>95</v>
      </c>
      <c r="H80" s="42"/>
      <c r="I80" s="42"/>
      <c r="J80" s="2">
        <f>(E80*F80)</f>
        <v>0</v>
      </c>
      <c r="K80" s="2">
        <f>E80*G80</f>
        <v>0</v>
      </c>
      <c r="L80" s="20">
        <f>SUM(J80,K80)</f>
        <v>0</v>
      </c>
      <c r="M80" s="1">
        <f t="shared" si="37"/>
        <v>0</v>
      </c>
      <c r="N80" s="1">
        <f t="shared" si="37"/>
        <v>0</v>
      </c>
      <c r="O80" s="2"/>
      <c r="P80" s="2"/>
      <c r="Q80" s="46"/>
      <c r="R80" s="46"/>
      <c r="S80" s="46"/>
      <c r="T80" s="46"/>
      <c r="U80" s="46"/>
      <c r="V80" s="1"/>
      <c r="W80" s="19"/>
    </row>
    <row r="81" spans="1:23" ht="12.75" customHeight="1" x14ac:dyDescent="0.2">
      <c r="A81" s="204"/>
      <c r="B81" s="207"/>
      <c r="C81" s="211"/>
      <c r="D81" s="4" t="s">
        <v>10</v>
      </c>
      <c r="E81" s="43"/>
      <c r="F81" s="41">
        <v>5</v>
      </c>
      <c r="G81" s="41">
        <v>95</v>
      </c>
      <c r="H81" s="42"/>
      <c r="I81" s="42"/>
      <c r="J81" s="2">
        <f>(E81*F81)</f>
        <v>0</v>
      </c>
      <c r="K81" s="2">
        <f>E81*G81</f>
        <v>0</v>
      </c>
      <c r="L81" s="20">
        <f>SUM(J81,K81)</f>
        <v>0</v>
      </c>
      <c r="M81" s="1">
        <f t="shared" si="37"/>
        <v>0</v>
      </c>
      <c r="N81" s="1">
        <f t="shared" si="37"/>
        <v>0</v>
      </c>
      <c r="O81" s="2"/>
      <c r="P81" s="2"/>
      <c r="Q81" s="46"/>
      <c r="R81" s="46"/>
      <c r="S81" s="46"/>
      <c r="T81" s="46"/>
      <c r="U81" s="46"/>
      <c r="V81" s="1"/>
      <c r="W81" s="19"/>
    </row>
    <row r="82" spans="1:23" ht="12.75" customHeight="1" x14ac:dyDescent="0.2">
      <c r="A82" s="204"/>
      <c r="B82" s="207"/>
      <c r="C82" s="211"/>
      <c r="D82" s="23" t="s">
        <v>44</v>
      </c>
      <c r="E82" s="13">
        <f>SUM(E79,E80,E81)</f>
        <v>0</v>
      </c>
      <c r="F82" s="13"/>
      <c r="G82" s="13"/>
      <c r="H82" s="29">
        <f>SUM(H79:H81)</f>
        <v>0</v>
      </c>
      <c r="I82" s="29">
        <f>SUM(I79:I81)</f>
        <v>0</v>
      </c>
      <c r="J82" s="13">
        <f t="shared" ref="J82:V82" si="38">SUM(J79,J80,J81)</f>
        <v>0</v>
      </c>
      <c r="K82" s="13">
        <f t="shared" si="38"/>
        <v>0</v>
      </c>
      <c r="L82" s="13">
        <f t="shared" si="38"/>
        <v>0</v>
      </c>
      <c r="M82" s="13">
        <f t="shared" si="38"/>
        <v>0</v>
      </c>
      <c r="N82" s="13">
        <f t="shared" si="38"/>
        <v>0</v>
      </c>
      <c r="O82" s="13">
        <f t="shared" si="38"/>
        <v>0</v>
      </c>
      <c r="P82" s="13">
        <f t="shared" si="38"/>
        <v>0</v>
      </c>
      <c r="Q82" s="47">
        <f t="shared" si="38"/>
        <v>0</v>
      </c>
      <c r="R82" s="47"/>
      <c r="S82" s="47"/>
      <c r="T82" s="47"/>
      <c r="U82" s="47">
        <f t="shared" si="38"/>
        <v>0</v>
      </c>
      <c r="V82" s="13">
        <f t="shared" si="38"/>
        <v>0</v>
      </c>
      <c r="W82" s="14"/>
    </row>
    <row r="83" spans="1:23" ht="12.75" customHeight="1" x14ac:dyDescent="0.2">
      <c r="A83" s="204"/>
      <c r="B83" s="207"/>
      <c r="C83" s="211"/>
      <c r="D83" s="4" t="s">
        <v>11</v>
      </c>
      <c r="E83" s="43"/>
      <c r="F83" s="41">
        <v>5</v>
      </c>
      <c r="G83" s="41">
        <v>95</v>
      </c>
      <c r="H83" s="42"/>
      <c r="I83" s="42"/>
      <c r="J83" s="2">
        <f>(E83*F83)</f>
        <v>0</v>
      </c>
      <c r="K83" s="2">
        <f>E83*G83</f>
        <v>0</v>
      </c>
      <c r="L83" s="20">
        <f>SUM(J83,K83)</f>
        <v>0</v>
      </c>
      <c r="M83" s="1">
        <f t="shared" ref="M83:N85" si="39">SUM(J83-O83)</f>
        <v>0</v>
      </c>
      <c r="N83" s="1">
        <f t="shared" si="39"/>
        <v>0</v>
      </c>
      <c r="O83" s="2"/>
      <c r="P83" s="2"/>
      <c r="Q83" s="46"/>
      <c r="R83" s="46"/>
      <c r="S83" s="46"/>
      <c r="T83" s="46"/>
      <c r="U83" s="46"/>
      <c r="V83" s="1"/>
      <c r="W83" s="19"/>
    </row>
    <row r="84" spans="1:23" ht="12.75" customHeight="1" x14ac:dyDescent="0.2">
      <c r="A84" s="204"/>
      <c r="B84" s="207"/>
      <c r="C84" s="211"/>
      <c r="D84" s="4" t="s">
        <v>12</v>
      </c>
      <c r="E84" s="43"/>
      <c r="F84" s="41">
        <v>5</v>
      </c>
      <c r="G84" s="41">
        <v>95</v>
      </c>
      <c r="H84" s="42"/>
      <c r="I84" s="42"/>
      <c r="J84" s="2">
        <f>(E84*F84)</f>
        <v>0</v>
      </c>
      <c r="K84" s="2">
        <f>E84*G84</f>
        <v>0</v>
      </c>
      <c r="L84" s="20">
        <f>SUM(J84,K84)</f>
        <v>0</v>
      </c>
      <c r="M84" s="1">
        <f t="shared" si="39"/>
        <v>0</v>
      </c>
      <c r="N84" s="1">
        <f t="shared" si="39"/>
        <v>0</v>
      </c>
      <c r="O84" s="2"/>
      <c r="P84" s="2"/>
      <c r="Q84" s="46"/>
      <c r="R84" s="46"/>
      <c r="S84" s="46"/>
      <c r="T84" s="46"/>
      <c r="U84" s="46"/>
      <c r="V84" s="1"/>
      <c r="W84" s="19"/>
    </row>
    <row r="85" spans="1:23" ht="12.75" customHeight="1" x14ac:dyDescent="0.2">
      <c r="A85" s="204"/>
      <c r="B85" s="207"/>
      <c r="C85" s="211"/>
      <c r="D85" s="4" t="s">
        <v>13</v>
      </c>
      <c r="E85" s="43"/>
      <c r="F85" s="41">
        <v>5</v>
      </c>
      <c r="G85" s="41">
        <v>95</v>
      </c>
      <c r="H85" s="42"/>
      <c r="I85" s="42"/>
      <c r="J85" s="2">
        <f>(E85*F85)</f>
        <v>0</v>
      </c>
      <c r="K85" s="2">
        <f>E85*G85</f>
        <v>0</v>
      </c>
      <c r="L85" s="20">
        <f>SUM(J85,K85)</f>
        <v>0</v>
      </c>
      <c r="M85" s="1">
        <f t="shared" si="39"/>
        <v>0</v>
      </c>
      <c r="N85" s="1">
        <f t="shared" si="39"/>
        <v>0</v>
      </c>
      <c r="O85" s="2"/>
      <c r="P85" s="2"/>
      <c r="Q85" s="46"/>
      <c r="R85" s="46"/>
      <c r="S85" s="46"/>
      <c r="T85" s="46"/>
      <c r="U85" s="46"/>
      <c r="V85" s="1"/>
      <c r="W85" s="19"/>
    </row>
    <row r="86" spans="1:23" ht="12.75" customHeight="1" x14ac:dyDescent="0.2">
      <c r="A86" s="204"/>
      <c r="B86" s="207"/>
      <c r="C86" s="211"/>
      <c r="D86" s="23" t="s">
        <v>45</v>
      </c>
      <c r="E86" s="13">
        <f>SUM(E83,E84,E85)</f>
        <v>0</v>
      </c>
      <c r="F86" s="13"/>
      <c r="G86" s="13"/>
      <c r="H86" s="29">
        <f>SUM(H83:H85)</f>
        <v>0</v>
      </c>
      <c r="I86" s="29">
        <f>SUM(I83:I85)</f>
        <v>0</v>
      </c>
      <c r="J86" s="13">
        <f t="shared" ref="J86:V86" si="40">SUM(J83,J84,J85)</f>
        <v>0</v>
      </c>
      <c r="K86" s="13">
        <f t="shared" si="40"/>
        <v>0</v>
      </c>
      <c r="L86" s="13">
        <f t="shared" si="40"/>
        <v>0</v>
      </c>
      <c r="M86" s="13">
        <f t="shared" si="40"/>
        <v>0</v>
      </c>
      <c r="N86" s="13">
        <f t="shared" si="40"/>
        <v>0</v>
      </c>
      <c r="O86" s="13">
        <f t="shared" si="40"/>
        <v>0</v>
      </c>
      <c r="P86" s="13">
        <f t="shared" si="40"/>
        <v>0</v>
      </c>
      <c r="Q86" s="47">
        <f t="shared" si="40"/>
        <v>0</v>
      </c>
      <c r="R86" s="47"/>
      <c r="S86" s="47"/>
      <c r="T86" s="47"/>
      <c r="U86" s="47">
        <f t="shared" si="40"/>
        <v>0</v>
      </c>
      <c r="V86" s="13">
        <f t="shared" si="40"/>
        <v>0</v>
      </c>
      <c r="W86" s="14"/>
    </row>
    <row r="87" spans="1:23" ht="12.75" customHeight="1" x14ac:dyDescent="0.2">
      <c r="A87" s="204"/>
      <c r="B87" s="208"/>
      <c r="C87" s="211"/>
      <c r="D87" s="4" t="s">
        <v>14</v>
      </c>
      <c r="E87" s="43"/>
      <c r="F87" s="41">
        <v>5</v>
      </c>
      <c r="G87" s="41">
        <v>95</v>
      </c>
      <c r="H87" s="42"/>
      <c r="I87" s="42"/>
      <c r="J87" s="2">
        <f>(E87*F87)</f>
        <v>0</v>
      </c>
      <c r="K87" s="2">
        <f>E87*G87</f>
        <v>0</v>
      </c>
      <c r="L87" s="20">
        <f>SUM(J87,K87)</f>
        <v>0</v>
      </c>
      <c r="M87" s="1">
        <f t="shared" ref="M87:N89" si="41">SUM(J87-O87)</f>
        <v>0</v>
      </c>
      <c r="N87" s="1">
        <f t="shared" si="41"/>
        <v>0</v>
      </c>
      <c r="O87" s="2"/>
      <c r="P87" s="2"/>
      <c r="Q87" s="46"/>
      <c r="R87" s="46"/>
      <c r="S87" s="46"/>
      <c r="T87" s="46"/>
      <c r="U87" s="46"/>
      <c r="V87" s="1"/>
      <c r="W87" s="19"/>
    </row>
    <row r="88" spans="1:23" ht="12.75" customHeight="1" x14ac:dyDescent="0.2">
      <c r="A88" s="204"/>
      <c r="B88" s="208"/>
      <c r="C88" s="211"/>
      <c r="D88" s="4" t="s">
        <v>15</v>
      </c>
      <c r="E88" s="43"/>
      <c r="F88" s="41">
        <v>5</v>
      </c>
      <c r="G88" s="41">
        <v>95</v>
      </c>
      <c r="H88" s="42"/>
      <c r="I88" s="42"/>
      <c r="J88" s="2">
        <f>(E88*F88)</f>
        <v>0</v>
      </c>
      <c r="K88" s="2">
        <f>E88*G88</f>
        <v>0</v>
      </c>
      <c r="L88" s="20">
        <f>SUM(J88,K88)</f>
        <v>0</v>
      </c>
      <c r="M88" s="1">
        <f t="shared" si="41"/>
        <v>0</v>
      </c>
      <c r="N88" s="1">
        <f t="shared" si="41"/>
        <v>0</v>
      </c>
      <c r="O88" s="2"/>
      <c r="P88" s="2"/>
      <c r="Q88" s="46"/>
      <c r="R88" s="46"/>
      <c r="S88" s="46"/>
      <c r="T88" s="46"/>
      <c r="U88" s="46"/>
      <c r="V88" s="1"/>
      <c r="W88" s="19"/>
    </row>
    <row r="89" spans="1:23" ht="12.75" customHeight="1" x14ac:dyDescent="0.2">
      <c r="A89" s="204"/>
      <c r="B89" s="208"/>
      <c r="C89" s="211"/>
      <c r="D89" s="4" t="s">
        <v>16</v>
      </c>
      <c r="E89" s="43"/>
      <c r="F89" s="41">
        <v>5</v>
      </c>
      <c r="G89" s="41">
        <v>95</v>
      </c>
      <c r="H89" s="42"/>
      <c r="I89" s="42"/>
      <c r="J89" s="2">
        <f>(E89*F89)</f>
        <v>0</v>
      </c>
      <c r="K89" s="2">
        <f>E89*G89</f>
        <v>0</v>
      </c>
      <c r="L89" s="20">
        <f>SUM(J89,K89)</f>
        <v>0</v>
      </c>
      <c r="M89" s="1">
        <f t="shared" si="41"/>
        <v>0</v>
      </c>
      <c r="N89" s="1">
        <f t="shared" si="41"/>
        <v>0</v>
      </c>
      <c r="O89" s="2"/>
      <c r="P89" s="2"/>
      <c r="Q89" s="46"/>
      <c r="R89" s="46"/>
      <c r="S89" s="46"/>
      <c r="T89" s="46"/>
      <c r="U89" s="46"/>
      <c r="V89" s="1"/>
      <c r="W89" s="19"/>
    </row>
    <row r="90" spans="1:23" ht="12.75" customHeight="1" x14ac:dyDescent="0.2">
      <c r="A90" s="204"/>
      <c r="B90" s="208"/>
      <c r="C90" s="211"/>
      <c r="D90" s="23" t="s">
        <v>46</v>
      </c>
      <c r="E90" s="13">
        <f>SUM(E87,E88,E89)</f>
        <v>0</v>
      </c>
      <c r="F90" s="13"/>
      <c r="G90" s="13"/>
      <c r="H90" s="29">
        <f>SUM(H87:H89)</f>
        <v>0</v>
      </c>
      <c r="I90" s="29">
        <f>SUM(I87:I89)</f>
        <v>0</v>
      </c>
      <c r="J90" s="13">
        <f t="shared" ref="J90:V90" si="42">SUM(J87,J88,J89)</f>
        <v>0</v>
      </c>
      <c r="K90" s="13">
        <f t="shared" si="42"/>
        <v>0</v>
      </c>
      <c r="L90" s="13">
        <f t="shared" si="42"/>
        <v>0</v>
      </c>
      <c r="M90" s="13">
        <f t="shared" si="42"/>
        <v>0</v>
      </c>
      <c r="N90" s="13">
        <f t="shared" si="42"/>
        <v>0</v>
      </c>
      <c r="O90" s="13">
        <f t="shared" si="42"/>
        <v>0</v>
      </c>
      <c r="P90" s="13">
        <f t="shared" si="42"/>
        <v>0</v>
      </c>
      <c r="Q90" s="47">
        <f t="shared" si="42"/>
        <v>0</v>
      </c>
      <c r="R90" s="47"/>
      <c r="S90" s="47"/>
      <c r="T90" s="47"/>
      <c r="U90" s="47">
        <f t="shared" si="42"/>
        <v>0</v>
      </c>
      <c r="V90" s="13">
        <f t="shared" si="42"/>
        <v>0</v>
      </c>
      <c r="W90" s="14"/>
    </row>
    <row r="91" spans="1:23" ht="12.75" customHeight="1" x14ac:dyDescent="0.2">
      <c r="A91" s="204"/>
      <c r="B91" s="208"/>
      <c r="C91" s="211"/>
      <c r="D91" s="4" t="s">
        <v>17</v>
      </c>
      <c r="E91" s="43"/>
      <c r="F91" s="41">
        <v>5</v>
      </c>
      <c r="G91" s="41">
        <v>95</v>
      </c>
      <c r="H91" s="42"/>
      <c r="I91" s="42"/>
      <c r="J91" s="2">
        <f>(E91*F91)</f>
        <v>0</v>
      </c>
      <c r="K91" s="2">
        <f>E91*G91</f>
        <v>0</v>
      </c>
      <c r="L91" s="20">
        <f>SUM(J91,K91)</f>
        <v>0</v>
      </c>
      <c r="M91" s="1">
        <f t="shared" ref="M91:N93" si="43">SUM(J91-O91)</f>
        <v>0</v>
      </c>
      <c r="N91" s="1">
        <f t="shared" si="43"/>
        <v>0</v>
      </c>
      <c r="O91" s="2"/>
      <c r="P91" s="2"/>
      <c r="Q91" s="46"/>
      <c r="R91" s="46"/>
      <c r="S91" s="46"/>
      <c r="T91" s="46"/>
      <c r="U91" s="46"/>
      <c r="V91" s="1"/>
      <c r="W91" s="19"/>
    </row>
    <row r="92" spans="1:23" ht="12.75" customHeight="1" x14ac:dyDescent="0.2">
      <c r="A92" s="204"/>
      <c r="B92" s="208"/>
      <c r="C92" s="211"/>
      <c r="D92" s="4" t="s">
        <v>18</v>
      </c>
      <c r="E92" s="43"/>
      <c r="F92" s="41">
        <v>5</v>
      </c>
      <c r="G92" s="41">
        <v>95</v>
      </c>
      <c r="H92" s="42"/>
      <c r="I92" s="42"/>
      <c r="J92" s="2">
        <f>(E92*F92)</f>
        <v>0</v>
      </c>
      <c r="K92" s="2">
        <f>E92*G92</f>
        <v>0</v>
      </c>
      <c r="L92" s="20">
        <f>SUM(J92,K92)</f>
        <v>0</v>
      </c>
      <c r="M92" s="1">
        <f t="shared" si="43"/>
        <v>0</v>
      </c>
      <c r="N92" s="1">
        <f t="shared" si="43"/>
        <v>0</v>
      </c>
      <c r="O92" s="2"/>
      <c r="P92" s="2"/>
      <c r="Q92" s="46"/>
      <c r="R92" s="46"/>
      <c r="S92" s="46"/>
      <c r="T92" s="46"/>
      <c r="U92" s="46"/>
      <c r="V92" s="1"/>
      <c r="W92" s="19"/>
    </row>
    <row r="93" spans="1:23" ht="13.5" customHeight="1" x14ac:dyDescent="0.2">
      <c r="A93" s="205"/>
      <c r="B93" s="209"/>
      <c r="C93" s="212"/>
      <c r="D93" s="4" t="s">
        <v>19</v>
      </c>
      <c r="E93" s="43"/>
      <c r="F93" s="41">
        <v>5</v>
      </c>
      <c r="G93" s="41">
        <v>95</v>
      </c>
      <c r="H93" s="42"/>
      <c r="I93" s="42"/>
      <c r="J93" s="2">
        <f>(E93*F93)</f>
        <v>0</v>
      </c>
      <c r="K93" s="2">
        <f>E93*G93</f>
        <v>0</v>
      </c>
      <c r="L93" s="20">
        <f>SUM(J93,K93)</f>
        <v>0</v>
      </c>
      <c r="M93" s="1">
        <f t="shared" si="43"/>
        <v>0</v>
      </c>
      <c r="N93" s="1">
        <f t="shared" si="43"/>
        <v>0</v>
      </c>
      <c r="O93" s="2"/>
      <c r="P93" s="2"/>
      <c r="Q93" s="46"/>
      <c r="R93" s="46"/>
      <c r="S93" s="46"/>
      <c r="T93" s="46"/>
      <c r="U93" s="46"/>
      <c r="V93" s="1"/>
      <c r="W93" s="19"/>
    </row>
    <row r="94" spans="1:23" ht="24" x14ac:dyDescent="0.2">
      <c r="A94" s="17"/>
      <c r="B94" s="17"/>
      <c r="C94" s="17"/>
      <c r="D94" s="23" t="s">
        <v>47</v>
      </c>
      <c r="E94" s="13">
        <f>SUM(E91,E92,E93)</f>
        <v>0</v>
      </c>
      <c r="F94" s="13"/>
      <c r="G94" s="13"/>
      <c r="H94" s="29">
        <f>SUM(H91:H93)</f>
        <v>0</v>
      </c>
      <c r="I94" s="29">
        <f>SUM(I91:I93)</f>
        <v>0</v>
      </c>
      <c r="J94" s="13">
        <f t="shared" ref="J94:V94" si="44">SUM(J91,J92,J93)</f>
        <v>0</v>
      </c>
      <c r="K94" s="13">
        <f t="shared" si="44"/>
        <v>0</v>
      </c>
      <c r="L94" s="13">
        <f t="shared" si="44"/>
        <v>0</v>
      </c>
      <c r="M94" s="13">
        <f t="shared" si="44"/>
        <v>0</v>
      </c>
      <c r="N94" s="13">
        <f t="shared" si="44"/>
        <v>0</v>
      </c>
      <c r="O94" s="13">
        <f t="shared" si="44"/>
        <v>0</v>
      </c>
      <c r="P94" s="13">
        <f t="shared" si="44"/>
        <v>0</v>
      </c>
      <c r="Q94" s="47">
        <f t="shared" si="44"/>
        <v>0</v>
      </c>
      <c r="R94" s="47"/>
      <c r="S94" s="47"/>
      <c r="T94" s="47"/>
      <c r="U94" s="47">
        <f t="shared" si="44"/>
        <v>0</v>
      </c>
      <c r="V94" s="13">
        <f t="shared" si="44"/>
        <v>0</v>
      </c>
      <c r="W94" s="14"/>
    </row>
    <row r="95" spans="1:23" s="28" customFormat="1" ht="24" x14ac:dyDescent="0.2">
      <c r="A95" s="34"/>
      <c r="B95" s="34"/>
      <c r="C95" s="35"/>
      <c r="D95" s="36" t="s">
        <v>50</v>
      </c>
      <c r="E95" s="37">
        <f>SUM(E82+E86+E90+E94)</f>
        <v>0</v>
      </c>
      <c r="F95" s="37"/>
      <c r="G95" s="37"/>
      <c r="H95" s="37">
        <f>SUM(H82+H86+H90+H94)</f>
        <v>0</v>
      </c>
      <c r="I95" s="37">
        <f>SUM(I82+I86+I90+I94)</f>
        <v>0</v>
      </c>
      <c r="J95" s="37">
        <f t="shared" ref="J95:V95" si="45">SUM(J82+J86+J90+J94)</f>
        <v>0</v>
      </c>
      <c r="K95" s="37">
        <f t="shared" si="45"/>
        <v>0</v>
      </c>
      <c r="L95" s="37">
        <f t="shared" si="45"/>
        <v>0</v>
      </c>
      <c r="M95" s="37">
        <f t="shared" si="45"/>
        <v>0</v>
      </c>
      <c r="N95" s="37">
        <f t="shared" si="45"/>
        <v>0</v>
      </c>
      <c r="O95" s="37">
        <f t="shared" si="45"/>
        <v>0</v>
      </c>
      <c r="P95" s="37">
        <f t="shared" si="45"/>
        <v>0</v>
      </c>
      <c r="Q95" s="48">
        <f t="shared" si="45"/>
        <v>0</v>
      </c>
      <c r="R95" s="48"/>
      <c r="S95" s="48">
        <f>I95-Q95</f>
        <v>0</v>
      </c>
      <c r="T95" s="48">
        <f>H95-R95</f>
        <v>0</v>
      </c>
      <c r="U95" s="48">
        <f t="shared" si="45"/>
        <v>0</v>
      </c>
      <c r="V95" s="37">
        <f t="shared" si="45"/>
        <v>0</v>
      </c>
      <c r="W95" s="38"/>
    </row>
    <row r="96" spans="1:23" s="28" customFormat="1" ht="36" x14ac:dyDescent="0.2">
      <c r="A96" s="24"/>
      <c r="B96" s="24"/>
      <c r="C96" s="25"/>
      <c r="D96" s="26" t="s">
        <v>51</v>
      </c>
      <c r="E96" s="27">
        <f>E95+'2023'!E96</f>
        <v>5898.5169999999998</v>
      </c>
      <c r="F96" s="27"/>
      <c r="G96" s="27"/>
      <c r="H96" s="27">
        <f>H95+'2023'!H96</f>
        <v>7071.4919999999993</v>
      </c>
      <c r="I96" s="27">
        <f>I95+'2023'!I96</f>
        <v>49741.87</v>
      </c>
      <c r="J96" s="27">
        <f>J95+'2023'!J96</f>
        <v>7078.2203999999992</v>
      </c>
      <c r="K96" s="27">
        <f>K95+'2023'!K96</f>
        <v>49966.15</v>
      </c>
      <c r="L96" s="27">
        <f>L95+'2023'!L96</f>
        <v>56813.362000000001</v>
      </c>
      <c r="M96" s="27">
        <f>M95+'2023'!M96</f>
        <v>0</v>
      </c>
      <c r="N96" s="27">
        <f>N95+'2023'!N96</f>
        <v>0</v>
      </c>
      <c r="O96" s="27">
        <f>O95+'2023'!O96</f>
        <v>0</v>
      </c>
      <c r="P96" s="27">
        <f>P95+'2023'!P96</f>
        <v>0</v>
      </c>
      <c r="Q96" s="27">
        <f>Q95+'2023'!Q96</f>
        <v>49741.869999999995</v>
      </c>
      <c r="R96" s="27"/>
      <c r="S96" s="27">
        <f>I96-Q96</f>
        <v>0</v>
      </c>
      <c r="T96" s="27">
        <f>H96-R96</f>
        <v>7071.4919999999993</v>
      </c>
      <c r="U96" s="27">
        <f>U95+'2023'!U96</f>
        <v>0</v>
      </c>
      <c r="V96" s="27">
        <f>V95+'2023'!V96</f>
        <v>0</v>
      </c>
      <c r="W96" s="27"/>
    </row>
    <row r="97" spans="1:23" ht="12.75" customHeight="1" x14ac:dyDescent="0.2">
      <c r="A97" s="203">
        <v>6</v>
      </c>
      <c r="B97" s="206" t="s">
        <v>28</v>
      </c>
      <c r="C97" s="210" t="s">
        <v>20</v>
      </c>
      <c r="D97" s="4" t="s">
        <v>8</v>
      </c>
      <c r="E97" s="40">
        <v>70.739999999999995</v>
      </c>
      <c r="F97" s="41">
        <v>5</v>
      </c>
      <c r="G97" s="41">
        <v>95</v>
      </c>
      <c r="H97" s="148">
        <v>353.7</v>
      </c>
      <c r="I97" s="148">
        <v>6720.2999999999993</v>
      </c>
      <c r="J97" s="59">
        <f>(E97*F97)</f>
        <v>353.7</v>
      </c>
      <c r="K97" s="59">
        <f>E97*G97</f>
        <v>6720.2999999999993</v>
      </c>
      <c r="L97" s="20">
        <f>SUM(J97,K97)</f>
        <v>7073.9999999999991</v>
      </c>
      <c r="M97" s="1">
        <f t="shared" ref="M97:N99" si="46">J97-H97</f>
        <v>0</v>
      </c>
      <c r="N97" s="1">
        <f t="shared" si="46"/>
        <v>0</v>
      </c>
      <c r="O97" s="2"/>
      <c r="P97" s="2"/>
      <c r="Q97" s="46"/>
      <c r="R97" s="46"/>
      <c r="S97" s="46"/>
      <c r="T97" s="46"/>
      <c r="U97" s="46"/>
      <c r="V97" s="1"/>
      <c r="W97" s="19"/>
    </row>
    <row r="98" spans="1:23" ht="12.75" customHeight="1" x14ac:dyDescent="0.2">
      <c r="A98" s="204"/>
      <c r="B98" s="207"/>
      <c r="C98" s="211"/>
      <c r="D98" s="4" t="s">
        <v>9</v>
      </c>
      <c r="E98" s="43">
        <v>67.16</v>
      </c>
      <c r="F98" s="41">
        <v>5</v>
      </c>
      <c r="G98" s="41">
        <v>95</v>
      </c>
      <c r="H98" s="148">
        <v>335.79999999999995</v>
      </c>
      <c r="I98" s="148">
        <v>6380.2</v>
      </c>
      <c r="J98" s="59">
        <f>(E98*F98)</f>
        <v>335.79999999999995</v>
      </c>
      <c r="K98" s="59">
        <f>E98*G98</f>
        <v>6380.2</v>
      </c>
      <c r="L98" s="20">
        <f>SUM(J98,K98)</f>
        <v>6716</v>
      </c>
      <c r="M98" s="1">
        <f t="shared" si="46"/>
        <v>0</v>
      </c>
      <c r="N98" s="1">
        <f t="shared" si="46"/>
        <v>0</v>
      </c>
      <c r="O98" s="2"/>
      <c r="P98" s="2"/>
      <c r="Q98" s="46"/>
      <c r="R98" s="46"/>
      <c r="S98" s="46"/>
      <c r="T98" s="46"/>
      <c r="U98" s="46"/>
      <c r="V98" s="1"/>
      <c r="W98" s="19"/>
    </row>
    <row r="99" spans="1:23" ht="12.75" customHeight="1" x14ac:dyDescent="0.2">
      <c r="A99" s="204"/>
      <c r="B99" s="207"/>
      <c r="C99" s="211"/>
      <c r="D99" s="4" t="s">
        <v>10</v>
      </c>
      <c r="E99" s="43">
        <v>44.38</v>
      </c>
      <c r="F99" s="41">
        <v>5</v>
      </c>
      <c r="G99" s="41">
        <v>95</v>
      </c>
      <c r="H99" s="148">
        <v>221.9</v>
      </c>
      <c r="I99" s="148">
        <v>4216.1000000000004</v>
      </c>
      <c r="J99" s="59">
        <f>(E99*F99)</f>
        <v>221.9</v>
      </c>
      <c r="K99" s="59">
        <f>E99*G99</f>
        <v>4216.1000000000004</v>
      </c>
      <c r="L99" s="20">
        <f>SUM(J99,K99)</f>
        <v>4438</v>
      </c>
      <c r="M99" s="1">
        <f t="shared" si="46"/>
        <v>0</v>
      </c>
      <c r="N99" s="1">
        <f t="shared" si="46"/>
        <v>0</v>
      </c>
      <c r="O99" s="2"/>
      <c r="P99" s="2"/>
      <c r="Q99" s="46"/>
      <c r="R99" s="46"/>
      <c r="S99" s="46"/>
      <c r="T99" s="46"/>
      <c r="U99" s="46"/>
      <c r="V99" s="1"/>
      <c r="W99" s="19"/>
    </row>
    <row r="100" spans="1:23" ht="12.75" customHeight="1" x14ac:dyDescent="0.2">
      <c r="A100" s="204"/>
      <c r="B100" s="207"/>
      <c r="C100" s="211"/>
      <c r="D100" s="23" t="s">
        <v>44</v>
      </c>
      <c r="E100" s="13">
        <f>SUM(E97,E98,E99)</f>
        <v>182.27999999999997</v>
      </c>
      <c r="F100" s="13"/>
      <c r="G100" s="13"/>
      <c r="H100" s="29">
        <f>SUM(H97:H99)</f>
        <v>911.4</v>
      </c>
      <c r="I100" s="29">
        <f>SUM(I97:I99)</f>
        <v>17316.599999999999</v>
      </c>
      <c r="J100" s="13">
        <f t="shared" ref="J100:V100" si="47">SUM(J97,J98,J99)</f>
        <v>911.4</v>
      </c>
      <c r="K100" s="13">
        <f t="shared" si="47"/>
        <v>17316.599999999999</v>
      </c>
      <c r="L100" s="13">
        <f t="shared" si="47"/>
        <v>18228</v>
      </c>
      <c r="M100" s="13">
        <f t="shared" si="47"/>
        <v>0</v>
      </c>
      <c r="N100" s="13">
        <f t="shared" si="47"/>
        <v>0</v>
      </c>
      <c r="O100" s="13">
        <f t="shared" si="47"/>
        <v>0</v>
      </c>
      <c r="P100" s="13">
        <f t="shared" si="47"/>
        <v>0</v>
      </c>
      <c r="Q100" s="47">
        <f t="shared" si="47"/>
        <v>0</v>
      </c>
      <c r="R100" s="47"/>
      <c r="S100" s="47"/>
      <c r="T100" s="47"/>
      <c r="U100" s="47">
        <f t="shared" si="47"/>
        <v>0</v>
      </c>
      <c r="V100" s="13">
        <f t="shared" si="47"/>
        <v>0</v>
      </c>
      <c r="W100" s="14"/>
    </row>
    <row r="101" spans="1:23" ht="12.75" customHeight="1" x14ac:dyDescent="0.2">
      <c r="A101" s="204"/>
      <c r="B101" s="207"/>
      <c r="C101" s="211"/>
      <c r="D101" s="4" t="s">
        <v>11</v>
      </c>
      <c r="E101" s="40">
        <v>121.08</v>
      </c>
      <c r="F101" s="41">
        <v>5</v>
      </c>
      <c r="G101" s="41">
        <v>95</v>
      </c>
      <c r="H101" s="148">
        <v>605.4</v>
      </c>
      <c r="I101" s="148">
        <v>11502.6</v>
      </c>
      <c r="J101" s="59">
        <f>(E101*F101)</f>
        <v>605.4</v>
      </c>
      <c r="K101" s="59">
        <f>E101*G101</f>
        <v>11502.6</v>
      </c>
      <c r="L101" s="20">
        <f>SUM(J101,K101)</f>
        <v>12108</v>
      </c>
      <c r="M101" s="1">
        <f t="shared" ref="M101:N103" si="48">J101-H101</f>
        <v>0</v>
      </c>
      <c r="N101" s="1">
        <f t="shared" si="48"/>
        <v>0</v>
      </c>
      <c r="O101" s="2"/>
      <c r="P101" s="2"/>
      <c r="Q101" s="46"/>
      <c r="R101" s="46"/>
      <c r="S101" s="46"/>
      <c r="T101" s="46"/>
      <c r="U101" s="46"/>
      <c r="V101" s="1"/>
      <c r="W101" s="19"/>
    </row>
    <row r="102" spans="1:23" ht="12.75" customHeight="1" x14ac:dyDescent="0.2">
      <c r="A102" s="204"/>
      <c r="B102" s="207"/>
      <c r="C102" s="211"/>
      <c r="D102" s="4" t="s">
        <v>12</v>
      </c>
      <c r="E102" s="40">
        <v>79.78</v>
      </c>
      <c r="F102" s="41">
        <v>5</v>
      </c>
      <c r="G102" s="41">
        <v>95</v>
      </c>
      <c r="H102" s="42">
        <v>398.9</v>
      </c>
      <c r="I102" s="58">
        <v>7579.1</v>
      </c>
      <c r="J102" s="59">
        <f>(E102*F102)</f>
        <v>398.9</v>
      </c>
      <c r="K102" s="59">
        <f>E102*G102</f>
        <v>7579.1</v>
      </c>
      <c r="L102" s="20">
        <f>SUM(J102,K102)</f>
        <v>7978</v>
      </c>
      <c r="M102" s="1">
        <f t="shared" si="48"/>
        <v>0</v>
      </c>
      <c r="N102" s="1">
        <f t="shared" si="48"/>
        <v>0</v>
      </c>
      <c r="O102" s="2"/>
      <c r="P102" s="2"/>
      <c r="Q102" s="46"/>
      <c r="R102" s="46"/>
      <c r="S102" s="46"/>
      <c r="T102" s="46"/>
      <c r="U102" s="46"/>
      <c r="V102" s="1"/>
      <c r="W102" s="19"/>
    </row>
    <row r="103" spans="1:23" ht="12.75" customHeight="1" x14ac:dyDescent="0.2">
      <c r="A103" s="204"/>
      <c r="B103" s="207"/>
      <c r="C103" s="211"/>
      <c r="D103" s="4" t="s">
        <v>13</v>
      </c>
      <c r="E103" s="40">
        <v>78.16</v>
      </c>
      <c r="F103" s="41">
        <v>5</v>
      </c>
      <c r="G103" s="41">
        <v>95</v>
      </c>
      <c r="H103" s="42">
        <v>390.79999999999995</v>
      </c>
      <c r="I103" s="58">
        <v>7425.2</v>
      </c>
      <c r="J103" s="59">
        <f>(E103*F103)</f>
        <v>390.79999999999995</v>
      </c>
      <c r="K103" s="59">
        <f>E103*G103</f>
        <v>7425.2</v>
      </c>
      <c r="L103" s="20">
        <f>SUM(J103,K103)</f>
        <v>7816</v>
      </c>
      <c r="M103" s="1">
        <f t="shared" si="48"/>
        <v>0</v>
      </c>
      <c r="N103" s="1">
        <f t="shared" si="48"/>
        <v>0</v>
      </c>
      <c r="O103" s="2"/>
      <c r="P103" s="2"/>
      <c r="Q103" s="46"/>
      <c r="R103" s="46"/>
      <c r="S103" s="46"/>
      <c r="T103" s="46"/>
      <c r="U103" s="46"/>
      <c r="V103" s="1"/>
      <c r="W103" s="19"/>
    </row>
    <row r="104" spans="1:23" ht="12.75" customHeight="1" x14ac:dyDescent="0.2">
      <c r="A104" s="204"/>
      <c r="B104" s="207"/>
      <c r="C104" s="211"/>
      <c r="D104" s="23" t="s">
        <v>45</v>
      </c>
      <c r="E104" s="13">
        <f>SUM(E101,E102,E103)</f>
        <v>279.02</v>
      </c>
      <c r="F104" s="13"/>
      <c r="G104" s="13"/>
      <c r="H104" s="13">
        <f>SUM(H101,H102,H103)</f>
        <v>1395.1</v>
      </c>
      <c r="I104" s="13">
        <f>SUM(I101,I102,I103)</f>
        <v>26506.9</v>
      </c>
      <c r="J104" s="13">
        <f t="shared" ref="J104:V104" si="49">SUM(J101,J102,J103)</f>
        <v>1395.1</v>
      </c>
      <c r="K104" s="13">
        <f t="shared" si="49"/>
        <v>26506.9</v>
      </c>
      <c r="L104" s="13">
        <f t="shared" si="49"/>
        <v>27902</v>
      </c>
      <c r="M104" s="13">
        <f t="shared" si="49"/>
        <v>0</v>
      </c>
      <c r="N104" s="13">
        <f t="shared" si="49"/>
        <v>0</v>
      </c>
      <c r="O104" s="13">
        <f t="shared" si="49"/>
        <v>0</v>
      </c>
      <c r="P104" s="13">
        <f t="shared" si="49"/>
        <v>0</v>
      </c>
      <c r="Q104" s="47">
        <f t="shared" si="49"/>
        <v>0</v>
      </c>
      <c r="R104" s="47"/>
      <c r="S104" s="47"/>
      <c r="T104" s="47"/>
      <c r="U104" s="47">
        <f t="shared" si="49"/>
        <v>0</v>
      </c>
      <c r="V104" s="13">
        <f t="shared" si="49"/>
        <v>0</v>
      </c>
      <c r="W104" s="14"/>
    </row>
    <row r="105" spans="1:23" ht="12.75" customHeight="1" x14ac:dyDescent="0.2">
      <c r="A105" s="204"/>
      <c r="B105" s="208"/>
      <c r="C105" s="211"/>
      <c r="D105" s="4" t="s">
        <v>14</v>
      </c>
      <c r="E105" s="40">
        <v>99.98</v>
      </c>
      <c r="F105" s="41">
        <v>5</v>
      </c>
      <c r="G105" s="41">
        <v>95</v>
      </c>
      <c r="H105" s="42">
        <v>499.90000000000003</v>
      </c>
      <c r="I105" s="58">
        <v>9498.1</v>
      </c>
      <c r="J105" s="59">
        <f>(E105*F105)</f>
        <v>499.90000000000003</v>
      </c>
      <c r="K105" s="59">
        <f>E105*G105</f>
        <v>9498.1</v>
      </c>
      <c r="L105" s="20">
        <f>SUM(J105,K105)</f>
        <v>9998</v>
      </c>
      <c r="M105" s="1">
        <f t="shared" ref="M105:N107" si="50">J105-H105</f>
        <v>0</v>
      </c>
      <c r="N105" s="1">
        <f t="shared" si="50"/>
        <v>0</v>
      </c>
      <c r="O105" s="2"/>
      <c r="P105" s="2"/>
      <c r="Q105" s="46"/>
      <c r="R105" s="46"/>
      <c r="S105" s="46"/>
      <c r="T105" s="46"/>
      <c r="U105" s="46"/>
      <c r="V105" s="1"/>
      <c r="W105" s="19"/>
    </row>
    <row r="106" spans="1:23" ht="12.75" customHeight="1" x14ac:dyDescent="0.2">
      <c r="A106" s="204"/>
      <c r="B106" s="208"/>
      <c r="C106" s="211"/>
      <c r="D106" s="4" t="s">
        <v>15</v>
      </c>
      <c r="E106" s="40">
        <v>51.08</v>
      </c>
      <c r="F106" s="41">
        <v>5</v>
      </c>
      <c r="G106" s="41">
        <v>95</v>
      </c>
      <c r="H106" s="42">
        <v>255.39999999999998</v>
      </c>
      <c r="I106" s="58">
        <v>4852.5999999999995</v>
      </c>
      <c r="J106" s="59">
        <f>(E106*F106)</f>
        <v>255.39999999999998</v>
      </c>
      <c r="K106" s="59">
        <f>E106*G106</f>
        <v>4852.5999999999995</v>
      </c>
      <c r="L106" s="20">
        <f>SUM(J106,K106)</f>
        <v>5107.9999999999991</v>
      </c>
      <c r="M106" s="1">
        <f t="shared" si="50"/>
        <v>0</v>
      </c>
      <c r="N106" s="1">
        <f t="shared" si="50"/>
        <v>0</v>
      </c>
      <c r="O106" s="2"/>
      <c r="P106" s="2"/>
      <c r="Q106" s="46"/>
      <c r="R106" s="46"/>
      <c r="S106" s="46"/>
      <c r="T106" s="46"/>
      <c r="U106" s="46"/>
      <c r="V106" s="1"/>
      <c r="W106" s="19"/>
    </row>
    <row r="107" spans="1:23" ht="12.75" customHeight="1" x14ac:dyDescent="0.2">
      <c r="A107" s="204"/>
      <c r="B107" s="208"/>
      <c r="C107" s="211"/>
      <c r="D107" s="4" t="s">
        <v>16</v>
      </c>
      <c r="E107" s="43">
        <v>50.9</v>
      </c>
      <c r="F107" s="41">
        <v>5</v>
      </c>
      <c r="G107" s="41">
        <v>95</v>
      </c>
      <c r="H107" s="42"/>
      <c r="I107" s="58"/>
      <c r="J107" s="59">
        <f>(E107*F107)</f>
        <v>254.5</v>
      </c>
      <c r="K107" s="59">
        <f>E107*G107</f>
        <v>4835.5</v>
      </c>
      <c r="L107" s="20">
        <f>SUM(J107,K107)</f>
        <v>5090</v>
      </c>
      <c r="M107" s="1">
        <f t="shared" si="50"/>
        <v>254.5</v>
      </c>
      <c r="N107" s="1">
        <f t="shared" si="50"/>
        <v>4835.5</v>
      </c>
      <c r="O107" s="2"/>
      <c r="P107" s="2"/>
      <c r="Q107" s="46"/>
      <c r="R107" s="46"/>
      <c r="S107" s="46"/>
      <c r="T107" s="46"/>
      <c r="U107" s="46"/>
      <c r="V107" s="1"/>
      <c r="W107" s="19"/>
    </row>
    <row r="108" spans="1:23" ht="12.75" customHeight="1" x14ac:dyDescent="0.2">
      <c r="A108" s="204"/>
      <c r="B108" s="208"/>
      <c r="C108" s="211"/>
      <c r="D108" s="23" t="s">
        <v>46</v>
      </c>
      <c r="E108" s="13">
        <f>SUM(E105,E106,E107)</f>
        <v>201.96</v>
      </c>
      <c r="F108" s="13"/>
      <c r="G108" s="13"/>
      <c r="H108" s="13">
        <f>SUM(H105,H106,H107)</f>
        <v>755.3</v>
      </c>
      <c r="I108" s="13">
        <f>SUM(I105,I106,I107)</f>
        <v>14350.7</v>
      </c>
      <c r="J108" s="13">
        <f t="shared" ref="J108:V108" si="51">SUM(J105,J106,J107)</f>
        <v>1009.8</v>
      </c>
      <c r="K108" s="13">
        <f t="shared" si="51"/>
        <v>19186.2</v>
      </c>
      <c r="L108" s="13">
        <f t="shared" si="51"/>
        <v>20196</v>
      </c>
      <c r="M108" s="13">
        <f t="shared" si="51"/>
        <v>254.5</v>
      </c>
      <c r="N108" s="13">
        <f t="shared" si="51"/>
        <v>4835.5</v>
      </c>
      <c r="O108" s="13">
        <f t="shared" si="51"/>
        <v>0</v>
      </c>
      <c r="P108" s="13">
        <f t="shared" si="51"/>
        <v>0</v>
      </c>
      <c r="Q108" s="47">
        <f t="shared" si="51"/>
        <v>0</v>
      </c>
      <c r="R108" s="47"/>
      <c r="S108" s="47"/>
      <c r="T108" s="47"/>
      <c r="U108" s="47">
        <f t="shared" si="51"/>
        <v>0</v>
      </c>
      <c r="V108" s="13">
        <f t="shared" si="51"/>
        <v>0</v>
      </c>
      <c r="W108" s="14"/>
    </row>
    <row r="109" spans="1:23" ht="12.75" customHeight="1" x14ac:dyDescent="0.2">
      <c r="A109" s="204"/>
      <c r="B109" s="208"/>
      <c r="C109" s="211"/>
      <c r="D109" s="4" t="s">
        <v>17</v>
      </c>
      <c r="E109" s="40">
        <v>29.84</v>
      </c>
      <c r="F109" s="41">
        <v>5</v>
      </c>
      <c r="G109" s="41">
        <v>95</v>
      </c>
      <c r="H109" s="42"/>
      <c r="I109" s="42"/>
      <c r="J109" s="59">
        <f>(E109*F109)</f>
        <v>149.19999999999999</v>
      </c>
      <c r="K109" s="59">
        <f>E109*G109</f>
        <v>2834.8</v>
      </c>
      <c r="L109" s="20">
        <f>SUM(J109,K109)</f>
        <v>2984</v>
      </c>
      <c r="M109" s="1">
        <f t="shared" ref="M109:N111" si="52">J109-H109</f>
        <v>149.19999999999999</v>
      </c>
      <c r="N109" s="1">
        <f t="shared" si="52"/>
        <v>2834.8</v>
      </c>
      <c r="O109" s="2"/>
      <c r="P109" s="2"/>
      <c r="Q109" s="46"/>
      <c r="R109" s="46"/>
      <c r="S109" s="46"/>
      <c r="T109" s="46"/>
      <c r="U109" s="46"/>
      <c r="V109" s="1"/>
      <c r="W109" s="19"/>
    </row>
    <row r="110" spans="1:23" ht="12.75" customHeight="1" x14ac:dyDescent="0.2">
      <c r="A110" s="204"/>
      <c r="B110" s="208"/>
      <c r="C110" s="211"/>
      <c r="D110" s="4" t="s">
        <v>18</v>
      </c>
      <c r="E110" s="40"/>
      <c r="F110" s="41">
        <v>5</v>
      </c>
      <c r="G110" s="41">
        <v>95</v>
      </c>
      <c r="H110" s="42"/>
      <c r="I110" s="42"/>
      <c r="J110" s="59">
        <f>(E110*F110)</f>
        <v>0</v>
      </c>
      <c r="K110" s="59">
        <f>E110*G110</f>
        <v>0</v>
      </c>
      <c r="L110" s="20">
        <f>SUM(J110,K110)</f>
        <v>0</v>
      </c>
      <c r="M110" s="1">
        <f t="shared" si="52"/>
        <v>0</v>
      </c>
      <c r="N110" s="1">
        <f t="shared" si="52"/>
        <v>0</v>
      </c>
      <c r="O110" s="2"/>
      <c r="P110" s="2"/>
      <c r="Q110" s="46"/>
      <c r="R110" s="46"/>
      <c r="S110" s="46"/>
      <c r="T110" s="46"/>
      <c r="U110" s="46"/>
      <c r="V110" s="1"/>
      <c r="W110" s="19"/>
    </row>
    <row r="111" spans="1:23" ht="13.5" customHeight="1" x14ac:dyDescent="0.2">
      <c r="A111" s="205"/>
      <c r="B111" s="209"/>
      <c r="C111" s="212"/>
      <c r="D111" s="4" t="s">
        <v>19</v>
      </c>
      <c r="E111" s="43"/>
      <c r="F111" s="41">
        <v>5</v>
      </c>
      <c r="G111" s="41">
        <v>95</v>
      </c>
      <c r="H111" s="42"/>
      <c r="I111" s="42"/>
      <c r="J111" s="59">
        <f>(E111*F111)</f>
        <v>0</v>
      </c>
      <c r="K111" s="59">
        <f>E111*G111</f>
        <v>0</v>
      </c>
      <c r="L111" s="20">
        <f>SUM(J111,K111)</f>
        <v>0</v>
      </c>
      <c r="M111" s="1">
        <f t="shared" si="52"/>
        <v>0</v>
      </c>
      <c r="N111" s="1">
        <f t="shared" si="52"/>
        <v>0</v>
      </c>
      <c r="O111" s="2"/>
      <c r="P111" s="2"/>
      <c r="Q111" s="46"/>
      <c r="R111" s="46"/>
      <c r="S111" s="46"/>
      <c r="T111" s="46"/>
      <c r="U111" s="46"/>
      <c r="V111" s="1"/>
      <c r="W111" s="19"/>
    </row>
    <row r="112" spans="1:23" ht="24" x14ac:dyDescent="0.2">
      <c r="A112" s="17"/>
      <c r="B112" s="12"/>
      <c r="C112" s="18"/>
      <c r="D112" s="23" t="s">
        <v>47</v>
      </c>
      <c r="E112" s="13">
        <f>SUM(E109,E110,E111)</f>
        <v>29.84</v>
      </c>
      <c r="F112" s="13"/>
      <c r="G112" s="13"/>
      <c r="H112" s="13">
        <f>SUM(H109,H110,H111)</f>
        <v>0</v>
      </c>
      <c r="I112" s="13">
        <f>SUM(I109,I110,I111)</f>
        <v>0</v>
      </c>
      <c r="J112" s="13">
        <f t="shared" ref="J112:V112" si="53">SUM(J109,J110,J111)</f>
        <v>149.19999999999999</v>
      </c>
      <c r="K112" s="13">
        <f t="shared" si="53"/>
        <v>2834.8</v>
      </c>
      <c r="L112" s="13">
        <f t="shared" si="53"/>
        <v>2984</v>
      </c>
      <c r="M112" s="13">
        <f t="shared" si="53"/>
        <v>149.19999999999999</v>
      </c>
      <c r="N112" s="13">
        <f t="shared" si="53"/>
        <v>2834.8</v>
      </c>
      <c r="O112" s="13">
        <f t="shared" si="53"/>
        <v>0</v>
      </c>
      <c r="P112" s="13">
        <f t="shared" si="53"/>
        <v>0</v>
      </c>
      <c r="Q112" s="47">
        <f t="shared" si="53"/>
        <v>0</v>
      </c>
      <c r="R112" s="47"/>
      <c r="S112" s="47"/>
      <c r="T112" s="47"/>
      <c r="U112" s="47">
        <f t="shared" si="53"/>
        <v>0</v>
      </c>
      <c r="V112" s="13">
        <f t="shared" si="53"/>
        <v>0</v>
      </c>
      <c r="W112" s="14"/>
    </row>
    <row r="113" spans="1:23" s="28" customFormat="1" ht="24" x14ac:dyDescent="0.2">
      <c r="A113" s="34"/>
      <c r="B113" s="34"/>
      <c r="C113" s="35"/>
      <c r="D113" s="36" t="s">
        <v>50</v>
      </c>
      <c r="E113" s="37">
        <f>SUM(E100+E104+E108+E112)</f>
        <v>693.1</v>
      </c>
      <c r="F113" s="37"/>
      <c r="G113" s="37"/>
      <c r="H113" s="37">
        <f>SUM(H100+H104+H108+H112)</f>
        <v>3061.8</v>
      </c>
      <c r="I113" s="37">
        <f>SUM(I100+I104+I108+I112)</f>
        <v>58174.2</v>
      </c>
      <c r="J113" s="37">
        <f t="shared" ref="J113:V113" si="54">SUM(J100+J104+J108+J112)</f>
        <v>3465.5</v>
      </c>
      <c r="K113" s="37">
        <f t="shared" si="54"/>
        <v>65844.5</v>
      </c>
      <c r="L113" s="37">
        <f t="shared" si="54"/>
        <v>69310</v>
      </c>
      <c r="M113" s="37">
        <f t="shared" si="54"/>
        <v>403.7</v>
      </c>
      <c r="N113" s="37">
        <f t="shared" si="54"/>
        <v>7670.3</v>
      </c>
      <c r="O113" s="37">
        <f t="shared" si="54"/>
        <v>0</v>
      </c>
      <c r="P113" s="37">
        <f t="shared" si="54"/>
        <v>0</v>
      </c>
      <c r="Q113" s="48">
        <f t="shared" si="54"/>
        <v>0</v>
      </c>
      <c r="R113" s="48"/>
      <c r="S113" s="48">
        <f>I113-Q113</f>
        <v>58174.2</v>
      </c>
      <c r="T113" s="48">
        <f>H113-R113</f>
        <v>3061.8</v>
      </c>
      <c r="U113" s="48">
        <f t="shared" si="54"/>
        <v>0</v>
      </c>
      <c r="V113" s="37">
        <f t="shared" si="54"/>
        <v>0</v>
      </c>
      <c r="W113" s="38"/>
    </row>
    <row r="114" spans="1:23" s="28" customFormat="1" ht="36" x14ac:dyDescent="0.2">
      <c r="A114" s="24"/>
      <c r="B114" s="24"/>
      <c r="C114" s="25"/>
      <c r="D114" s="26" t="s">
        <v>51</v>
      </c>
      <c r="E114" s="27">
        <f>E113+'2023'!E114</f>
        <v>17738.909999999996</v>
      </c>
      <c r="F114" s="27"/>
      <c r="G114" s="27"/>
      <c r="H114" s="27">
        <f>H113+'2023'!H114</f>
        <v>38113.862000000001</v>
      </c>
      <c r="I114" s="27">
        <f>I113+'2023'!I114</f>
        <v>958504.76</v>
      </c>
      <c r="J114" s="27">
        <f>J113+'2023'!J114</f>
        <v>38983.823999999993</v>
      </c>
      <c r="K114" s="27">
        <f>K113+'2023'!K114</f>
        <v>993092.3</v>
      </c>
      <c r="L114" s="27">
        <f>L113+'2023'!L114</f>
        <v>1032076.124</v>
      </c>
      <c r="M114" s="27">
        <f>M113+'2023'!M114</f>
        <v>869.96199999999999</v>
      </c>
      <c r="N114" s="27">
        <f>N113+'2023'!N114</f>
        <v>34587.54</v>
      </c>
      <c r="O114" s="27">
        <f>O113+'2023'!O114</f>
        <v>0</v>
      </c>
      <c r="P114" s="27">
        <f>P113+'2023'!P114</f>
        <v>0</v>
      </c>
      <c r="Q114" s="27">
        <f>Q113+'2023'!Q114</f>
        <v>0</v>
      </c>
      <c r="R114" s="27"/>
      <c r="S114" s="27">
        <f>I114-Q114</f>
        <v>958504.76</v>
      </c>
      <c r="T114" s="27">
        <f>H114-R114</f>
        <v>38113.862000000001</v>
      </c>
      <c r="U114" s="27">
        <f>U113+'2023'!U114</f>
        <v>0</v>
      </c>
      <c r="V114" s="27">
        <f>V113+'2023'!V114</f>
        <v>0</v>
      </c>
      <c r="W114" s="27"/>
    </row>
    <row r="115" spans="1:23" s="5" customFormat="1" x14ac:dyDescent="0.2">
      <c r="A115" s="49"/>
      <c r="B115" s="49"/>
      <c r="C115" s="49"/>
      <c r="D115" s="50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  <c r="P115" s="49"/>
      <c r="Q115" s="49"/>
      <c r="R115" s="49"/>
      <c r="S115" s="49"/>
      <c r="T115" s="49"/>
      <c r="U115" s="49"/>
      <c r="V115" s="49"/>
      <c r="W115" s="49"/>
    </row>
    <row r="116" spans="1:23" s="5" customFormat="1" x14ac:dyDescent="0.2"/>
    <row r="117" spans="1:23" s="5" customFormat="1" ht="15.75" customHeight="1" x14ac:dyDescent="0.2">
      <c r="D117" s="202"/>
      <c r="E117" s="202"/>
      <c r="F117" s="202"/>
      <c r="G117" s="202"/>
    </row>
    <row r="118" spans="1:23" s="5" customFormat="1" x14ac:dyDescent="0.2">
      <c r="E118" s="54"/>
    </row>
    <row r="119" spans="1:23" x14ac:dyDescent="0.2">
      <c r="E119" s="54"/>
      <c r="O119"/>
    </row>
    <row r="120" spans="1:23" x14ac:dyDescent="0.2">
      <c r="E120" s="54"/>
      <c r="O120"/>
    </row>
    <row r="121" spans="1:23" x14ac:dyDescent="0.2">
      <c r="E121" s="54"/>
      <c r="O121"/>
    </row>
    <row r="122" spans="1:23" x14ac:dyDescent="0.2">
      <c r="E122" s="54"/>
      <c r="O122"/>
    </row>
    <row r="123" spans="1:23" x14ac:dyDescent="0.2">
      <c r="E123" s="54"/>
      <c r="O123"/>
    </row>
    <row r="124" spans="1:23" x14ac:dyDescent="0.2">
      <c r="E124" s="54"/>
      <c r="O124"/>
    </row>
    <row r="125" spans="1:23" x14ac:dyDescent="0.2">
      <c r="E125" s="54"/>
      <c r="O125"/>
    </row>
    <row r="126" spans="1:23" x14ac:dyDescent="0.2">
      <c r="E126" s="54"/>
      <c r="O126"/>
    </row>
    <row r="127" spans="1:23" x14ac:dyDescent="0.2">
      <c r="E127" s="54"/>
      <c r="O127"/>
    </row>
    <row r="128" spans="1:23" x14ac:dyDescent="0.2">
      <c r="E128" s="54"/>
      <c r="O128"/>
    </row>
    <row r="129" spans="5:15" x14ac:dyDescent="0.2">
      <c r="E129" s="54"/>
      <c r="O129"/>
    </row>
    <row r="130" spans="5:15" x14ac:dyDescent="0.2">
      <c r="E130" s="54"/>
      <c r="O130"/>
    </row>
    <row r="131" spans="5:15" x14ac:dyDescent="0.2">
      <c r="O131"/>
    </row>
    <row r="132" spans="5:15" x14ac:dyDescent="0.2">
      <c r="O132"/>
    </row>
    <row r="133" spans="5:15" x14ac:dyDescent="0.2">
      <c r="O133"/>
    </row>
    <row r="134" spans="5:15" x14ac:dyDescent="0.2">
      <c r="O134"/>
    </row>
    <row r="135" spans="5:15" x14ac:dyDescent="0.2">
      <c r="O135"/>
    </row>
    <row r="136" spans="5:15" x14ac:dyDescent="0.2">
      <c r="O136"/>
    </row>
    <row r="137" spans="5:15" x14ac:dyDescent="0.2">
      <c r="O137"/>
    </row>
    <row r="138" spans="5:15" x14ac:dyDescent="0.2">
      <c r="O138"/>
    </row>
    <row r="139" spans="5:15" x14ac:dyDescent="0.2">
      <c r="O139"/>
    </row>
    <row r="140" spans="5:15" x14ac:dyDescent="0.2">
      <c r="O140"/>
    </row>
    <row r="141" spans="5:15" x14ac:dyDescent="0.2">
      <c r="O141"/>
    </row>
    <row r="142" spans="5:15" x14ac:dyDescent="0.2">
      <c r="O142"/>
    </row>
    <row r="143" spans="5:15" x14ac:dyDescent="0.2">
      <c r="O143"/>
    </row>
    <row r="144" spans="5:15" x14ac:dyDescent="0.2">
      <c r="O144"/>
    </row>
    <row r="145" spans="15:15" x14ac:dyDescent="0.2">
      <c r="O145"/>
    </row>
    <row r="146" spans="15:15" x14ac:dyDescent="0.2">
      <c r="O146"/>
    </row>
    <row r="147" spans="15:15" x14ac:dyDescent="0.2">
      <c r="O147"/>
    </row>
    <row r="148" spans="15:15" x14ac:dyDescent="0.2">
      <c r="O148"/>
    </row>
    <row r="149" spans="15:15" x14ac:dyDescent="0.2">
      <c r="O149"/>
    </row>
    <row r="150" spans="15:15" x14ac:dyDescent="0.2">
      <c r="O150"/>
    </row>
    <row r="151" spans="15:15" x14ac:dyDescent="0.2">
      <c r="O151"/>
    </row>
    <row r="152" spans="15:15" x14ac:dyDescent="0.2">
      <c r="O152"/>
    </row>
    <row r="153" spans="15:15" x14ac:dyDescent="0.2">
      <c r="O153"/>
    </row>
    <row r="154" spans="15:15" x14ac:dyDescent="0.2">
      <c r="O154"/>
    </row>
    <row r="155" spans="15:15" x14ac:dyDescent="0.2">
      <c r="O155"/>
    </row>
    <row r="156" spans="15:15" x14ac:dyDescent="0.2">
      <c r="O156"/>
    </row>
    <row r="157" spans="15:15" x14ac:dyDescent="0.2">
      <c r="O157"/>
    </row>
    <row r="158" spans="15:15" x14ac:dyDescent="0.2">
      <c r="O158"/>
    </row>
    <row r="159" spans="15:15" x14ac:dyDescent="0.2">
      <c r="O159"/>
    </row>
    <row r="160" spans="15:15" x14ac:dyDescent="0.2">
      <c r="O160"/>
    </row>
    <row r="161" spans="15:15" x14ac:dyDescent="0.2">
      <c r="O161"/>
    </row>
    <row r="162" spans="15:15" x14ac:dyDescent="0.2">
      <c r="O162"/>
    </row>
    <row r="163" spans="15:15" x14ac:dyDescent="0.2">
      <c r="O163"/>
    </row>
    <row r="164" spans="15:15" x14ac:dyDescent="0.2">
      <c r="O164"/>
    </row>
    <row r="165" spans="15:15" x14ac:dyDescent="0.2">
      <c r="O165"/>
    </row>
    <row r="166" spans="15:15" x14ac:dyDescent="0.2">
      <c r="O166"/>
    </row>
    <row r="167" spans="15:15" x14ac:dyDescent="0.2">
      <c r="O167"/>
    </row>
    <row r="168" spans="15:15" x14ac:dyDescent="0.2">
      <c r="O168"/>
    </row>
    <row r="169" spans="15:15" x14ac:dyDescent="0.2">
      <c r="O169"/>
    </row>
    <row r="170" spans="15:15" x14ac:dyDescent="0.2">
      <c r="O170"/>
    </row>
    <row r="171" spans="15:15" x14ac:dyDescent="0.2">
      <c r="O171"/>
    </row>
    <row r="172" spans="15:15" x14ac:dyDescent="0.2">
      <c r="O172"/>
    </row>
    <row r="173" spans="15:15" x14ac:dyDescent="0.2">
      <c r="O173"/>
    </row>
    <row r="174" spans="15:15" x14ac:dyDescent="0.2">
      <c r="O174" s="57"/>
    </row>
    <row r="175" spans="15:15" x14ac:dyDescent="0.2">
      <c r="O175" s="57"/>
    </row>
    <row r="176" spans="15:15" x14ac:dyDescent="0.2">
      <c r="O176" s="57"/>
    </row>
    <row r="177" spans="15:15" x14ac:dyDescent="0.2">
      <c r="O177" s="57"/>
    </row>
    <row r="178" spans="15:15" x14ac:dyDescent="0.2">
      <c r="O178" s="57"/>
    </row>
    <row r="179" spans="15:15" x14ac:dyDescent="0.2">
      <c r="O179" s="57"/>
    </row>
    <row r="180" spans="15:15" x14ac:dyDescent="0.2">
      <c r="O180" s="57"/>
    </row>
    <row r="181" spans="15:15" x14ac:dyDescent="0.2">
      <c r="O181" s="57"/>
    </row>
    <row r="182" spans="15:15" x14ac:dyDescent="0.2">
      <c r="O182" s="57"/>
    </row>
    <row r="183" spans="15:15" x14ac:dyDescent="0.2">
      <c r="O183" s="57"/>
    </row>
    <row r="184" spans="15:15" x14ac:dyDescent="0.2">
      <c r="O184" s="57"/>
    </row>
    <row r="185" spans="15:15" x14ac:dyDescent="0.2">
      <c r="O185" s="57"/>
    </row>
    <row r="186" spans="15:15" x14ac:dyDescent="0.2">
      <c r="O186" s="57"/>
    </row>
    <row r="187" spans="15:15" x14ac:dyDescent="0.2">
      <c r="O187" s="57"/>
    </row>
    <row r="188" spans="15:15" x14ac:dyDescent="0.2">
      <c r="O188" s="57"/>
    </row>
    <row r="189" spans="15:15" x14ac:dyDescent="0.2">
      <c r="O189" s="57"/>
    </row>
    <row r="190" spans="15:15" x14ac:dyDescent="0.2">
      <c r="O190" s="57"/>
    </row>
    <row r="191" spans="15:15" x14ac:dyDescent="0.2">
      <c r="O191" s="57"/>
    </row>
    <row r="192" spans="15:15" x14ac:dyDescent="0.2">
      <c r="O192" s="57"/>
    </row>
    <row r="193" spans="15:15" x14ac:dyDescent="0.2">
      <c r="O193" s="57"/>
    </row>
    <row r="194" spans="15:15" x14ac:dyDescent="0.2">
      <c r="O194" s="57"/>
    </row>
    <row r="195" spans="15:15" x14ac:dyDescent="0.2">
      <c r="O195" s="57"/>
    </row>
    <row r="196" spans="15:15" x14ac:dyDescent="0.2">
      <c r="O196" s="57"/>
    </row>
    <row r="197" spans="15:15" x14ac:dyDescent="0.2">
      <c r="O197" s="57"/>
    </row>
    <row r="198" spans="15:15" x14ac:dyDescent="0.2">
      <c r="O198" s="57"/>
    </row>
    <row r="199" spans="15:15" x14ac:dyDescent="0.2">
      <c r="O199" s="57"/>
    </row>
    <row r="200" spans="15:15" x14ac:dyDescent="0.2">
      <c r="O200" s="57"/>
    </row>
    <row r="201" spans="15:15" x14ac:dyDescent="0.2">
      <c r="O201" s="57"/>
    </row>
    <row r="202" spans="15:15" x14ac:dyDescent="0.2">
      <c r="O202" s="57"/>
    </row>
    <row r="203" spans="15:15" x14ac:dyDescent="0.2">
      <c r="O203" s="57"/>
    </row>
    <row r="204" spans="15:15" x14ac:dyDescent="0.2">
      <c r="O204" s="57"/>
    </row>
    <row r="205" spans="15:15" x14ac:dyDescent="0.2">
      <c r="O205" s="57"/>
    </row>
    <row r="206" spans="15:15" x14ac:dyDescent="0.2">
      <c r="O206" s="57"/>
    </row>
    <row r="207" spans="15:15" x14ac:dyDescent="0.2">
      <c r="O207" s="57"/>
    </row>
    <row r="208" spans="15:15" x14ac:dyDescent="0.2">
      <c r="O208" s="57"/>
    </row>
    <row r="209" spans="15:15" x14ac:dyDescent="0.2">
      <c r="O209" s="57"/>
    </row>
    <row r="210" spans="15:15" x14ac:dyDescent="0.2">
      <c r="O210" s="57"/>
    </row>
    <row r="211" spans="15:15" x14ac:dyDescent="0.2">
      <c r="O211" s="57"/>
    </row>
    <row r="212" spans="15:15" x14ac:dyDescent="0.2">
      <c r="O212" s="57"/>
    </row>
    <row r="213" spans="15:15" x14ac:dyDescent="0.2">
      <c r="O213" s="57"/>
    </row>
    <row r="214" spans="15:15" x14ac:dyDescent="0.2">
      <c r="O214" s="57"/>
    </row>
    <row r="215" spans="15:15" x14ac:dyDescent="0.2">
      <c r="O215" s="57"/>
    </row>
    <row r="216" spans="15:15" x14ac:dyDescent="0.2">
      <c r="O216" s="57"/>
    </row>
    <row r="217" spans="15:15" x14ac:dyDescent="0.2">
      <c r="O217" s="57"/>
    </row>
    <row r="218" spans="15:15" x14ac:dyDescent="0.2">
      <c r="O218" s="57"/>
    </row>
    <row r="219" spans="15:15" x14ac:dyDescent="0.2">
      <c r="O219" s="57"/>
    </row>
    <row r="220" spans="15:15" x14ac:dyDescent="0.2">
      <c r="O220" s="57"/>
    </row>
    <row r="221" spans="15:15" x14ac:dyDescent="0.2">
      <c r="O221" s="57"/>
    </row>
    <row r="222" spans="15:15" x14ac:dyDescent="0.2">
      <c r="O222" s="57"/>
    </row>
    <row r="223" spans="15:15" x14ac:dyDescent="0.2">
      <c r="O223" s="57"/>
    </row>
    <row r="224" spans="15:15" x14ac:dyDescent="0.2">
      <c r="O224" s="57"/>
    </row>
    <row r="225" spans="15:15" x14ac:dyDescent="0.2">
      <c r="O225" s="57"/>
    </row>
    <row r="226" spans="15:15" x14ac:dyDescent="0.2">
      <c r="O226" s="57"/>
    </row>
    <row r="227" spans="15:15" x14ac:dyDescent="0.2">
      <c r="O227" s="57"/>
    </row>
    <row r="228" spans="15:15" x14ac:dyDescent="0.2">
      <c r="O228" s="57"/>
    </row>
    <row r="229" spans="15:15" x14ac:dyDescent="0.2">
      <c r="O229" s="57"/>
    </row>
    <row r="230" spans="15:15" x14ac:dyDescent="0.2">
      <c r="O230" s="57"/>
    </row>
    <row r="231" spans="15:15" x14ac:dyDescent="0.2">
      <c r="O231" s="57"/>
    </row>
    <row r="232" spans="15:15" x14ac:dyDescent="0.2">
      <c r="O232" s="57"/>
    </row>
    <row r="233" spans="15:15" x14ac:dyDescent="0.2">
      <c r="O233" s="57"/>
    </row>
    <row r="234" spans="15:15" x14ac:dyDescent="0.2">
      <c r="O234" s="57"/>
    </row>
    <row r="235" spans="15:15" x14ac:dyDescent="0.2">
      <c r="O235" s="57"/>
    </row>
    <row r="236" spans="15:15" x14ac:dyDescent="0.2">
      <c r="O236" s="57"/>
    </row>
    <row r="237" spans="15:15" x14ac:dyDescent="0.2">
      <c r="O237" s="57"/>
    </row>
    <row r="238" spans="15:15" x14ac:dyDescent="0.2">
      <c r="O238" s="57"/>
    </row>
    <row r="239" spans="15:15" x14ac:dyDescent="0.2">
      <c r="O239" s="57"/>
    </row>
    <row r="240" spans="15:15" x14ac:dyDescent="0.2">
      <c r="O240" s="57"/>
    </row>
    <row r="241" spans="15:15" x14ac:dyDescent="0.2">
      <c r="O241" s="57"/>
    </row>
    <row r="242" spans="15:15" x14ac:dyDescent="0.2">
      <c r="O242" s="57"/>
    </row>
    <row r="243" spans="15:15" x14ac:dyDescent="0.2">
      <c r="O243" s="57"/>
    </row>
    <row r="244" spans="15:15" x14ac:dyDescent="0.2">
      <c r="O244" s="57"/>
    </row>
    <row r="245" spans="15:15" x14ac:dyDescent="0.2">
      <c r="O245" s="57"/>
    </row>
    <row r="246" spans="15:15" x14ac:dyDescent="0.2">
      <c r="O246" s="57"/>
    </row>
    <row r="247" spans="15:15" x14ac:dyDescent="0.2">
      <c r="O247" s="57"/>
    </row>
    <row r="248" spans="15:15" x14ac:dyDescent="0.2">
      <c r="O248" s="57"/>
    </row>
    <row r="249" spans="15:15" x14ac:dyDescent="0.2">
      <c r="O249" s="57"/>
    </row>
    <row r="250" spans="15:15" x14ac:dyDescent="0.2">
      <c r="O250" s="57"/>
    </row>
    <row r="251" spans="15:15" x14ac:dyDescent="0.2">
      <c r="O251" s="57"/>
    </row>
    <row r="252" spans="15:15" x14ac:dyDescent="0.2">
      <c r="O252" s="57"/>
    </row>
    <row r="253" spans="15:15" x14ac:dyDescent="0.2">
      <c r="O253" s="57"/>
    </row>
    <row r="254" spans="15:15" x14ac:dyDescent="0.2">
      <c r="O254" s="57"/>
    </row>
    <row r="255" spans="15:15" x14ac:dyDescent="0.2">
      <c r="O255" s="57"/>
    </row>
    <row r="256" spans="15:15" x14ac:dyDescent="0.2">
      <c r="O256" s="57"/>
    </row>
    <row r="257" spans="15:15" x14ac:dyDescent="0.2">
      <c r="O257" s="57"/>
    </row>
    <row r="258" spans="15:15" x14ac:dyDescent="0.2">
      <c r="O258" s="57"/>
    </row>
    <row r="259" spans="15:15" x14ac:dyDescent="0.2">
      <c r="O259" s="57"/>
    </row>
    <row r="260" spans="15:15" x14ac:dyDescent="0.2">
      <c r="O260" s="57"/>
    </row>
    <row r="261" spans="15:15" x14ac:dyDescent="0.2">
      <c r="O261" s="57"/>
    </row>
    <row r="262" spans="15:15" x14ac:dyDescent="0.2">
      <c r="O262" s="57"/>
    </row>
    <row r="263" spans="15:15" x14ac:dyDescent="0.2">
      <c r="O263" s="57"/>
    </row>
    <row r="264" spans="15:15" x14ac:dyDescent="0.2">
      <c r="O264" s="57"/>
    </row>
    <row r="265" spans="15:15" x14ac:dyDescent="0.2">
      <c r="O265" s="57"/>
    </row>
    <row r="266" spans="15:15" x14ac:dyDescent="0.2">
      <c r="O266" s="57"/>
    </row>
    <row r="267" spans="15:15" x14ac:dyDescent="0.2">
      <c r="O267" s="57"/>
    </row>
    <row r="268" spans="15:15" x14ac:dyDescent="0.2">
      <c r="O268" s="57"/>
    </row>
    <row r="269" spans="15:15" x14ac:dyDescent="0.2">
      <c r="O269" s="57"/>
    </row>
    <row r="270" spans="15:15" x14ac:dyDescent="0.2">
      <c r="O270" s="57"/>
    </row>
    <row r="271" spans="15:15" x14ac:dyDescent="0.2">
      <c r="O271" s="57"/>
    </row>
    <row r="272" spans="15:15" x14ac:dyDescent="0.2">
      <c r="O272" s="57"/>
    </row>
    <row r="273" spans="15:15" x14ac:dyDescent="0.2">
      <c r="O273" s="57"/>
    </row>
    <row r="274" spans="15:15" x14ac:dyDescent="0.2">
      <c r="O274" s="57"/>
    </row>
    <row r="275" spans="15:15" x14ac:dyDescent="0.2">
      <c r="O275" s="57"/>
    </row>
    <row r="276" spans="15:15" x14ac:dyDescent="0.2">
      <c r="O276" s="57"/>
    </row>
    <row r="277" spans="15:15" x14ac:dyDescent="0.2">
      <c r="O277" s="57"/>
    </row>
    <row r="278" spans="15:15" x14ac:dyDescent="0.2">
      <c r="O278" s="57"/>
    </row>
    <row r="279" spans="15:15" x14ac:dyDescent="0.2">
      <c r="O279" s="57"/>
    </row>
    <row r="280" spans="15:15" x14ac:dyDescent="0.2">
      <c r="O280" s="57"/>
    </row>
    <row r="281" spans="15:15" x14ac:dyDescent="0.2">
      <c r="O281" s="57"/>
    </row>
    <row r="282" spans="15:15" x14ac:dyDescent="0.2">
      <c r="O282" s="57"/>
    </row>
    <row r="283" spans="15:15" x14ac:dyDescent="0.2">
      <c r="O283" s="57"/>
    </row>
    <row r="284" spans="15:15" x14ac:dyDescent="0.2">
      <c r="O284" s="57"/>
    </row>
    <row r="285" spans="15:15" x14ac:dyDescent="0.2">
      <c r="O285" s="57"/>
    </row>
    <row r="286" spans="15:15" x14ac:dyDescent="0.2">
      <c r="O286" s="57"/>
    </row>
    <row r="287" spans="15:15" x14ac:dyDescent="0.2">
      <c r="O287" s="57"/>
    </row>
    <row r="288" spans="15:15" x14ac:dyDescent="0.2">
      <c r="O288" s="57"/>
    </row>
    <row r="289" spans="15:15" x14ac:dyDescent="0.2">
      <c r="O289" s="57"/>
    </row>
    <row r="290" spans="15:15" x14ac:dyDescent="0.2">
      <c r="O290" s="57"/>
    </row>
    <row r="291" spans="15:15" x14ac:dyDescent="0.2">
      <c r="O291" s="57"/>
    </row>
    <row r="292" spans="15:15" x14ac:dyDescent="0.2">
      <c r="O292" s="57"/>
    </row>
    <row r="293" spans="15:15" x14ac:dyDescent="0.2">
      <c r="O293" s="57"/>
    </row>
    <row r="294" spans="15:15" x14ac:dyDescent="0.2">
      <c r="O294" s="57"/>
    </row>
    <row r="295" spans="15:15" x14ac:dyDescent="0.2">
      <c r="O295" s="57"/>
    </row>
    <row r="296" spans="15:15" x14ac:dyDescent="0.2">
      <c r="O296" s="57"/>
    </row>
    <row r="297" spans="15:15" x14ac:dyDescent="0.2">
      <c r="O297" s="57"/>
    </row>
    <row r="298" spans="15:15" x14ac:dyDescent="0.2">
      <c r="O298" s="57"/>
    </row>
    <row r="299" spans="15:15" x14ac:dyDescent="0.2">
      <c r="O299" s="57"/>
    </row>
    <row r="300" spans="15:15" x14ac:dyDescent="0.2">
      <c r="O300" s="57"/>
    </row>
    <row r="301" spans="15:15" x14ac:dyDescent="0.2">
      <c r="O301" s="57"/>
    </row>
    <row r="302" spans="15:15" x14ac:dyDescent="0.2">
      <c r="O302" s="57"/>
    </row>
    <row r="303" spans="15:15" x14ac:dyDescent="0.2">
      <c r="O303" s="57"/>
    </row>
    <row r="304" spans="15:15" x14ac:dyDescent="0.2">
      <c r="O304" s="57"/>
    </row>
    <row r="305" spans="15:15" x14ac:dyDescent="0.2">
      <c r="O305" s="57"/>
    </row>
    <row r="306" spans="15:15" x14ac:dyDescent="0.2">
      <c r="O306" s="57"/>
    </row>
    <row r="307" spans="15:15" x14ac:dyDescent="0.2">
      <c r="O307" s="57"/>
    </row>
    <row r="308" spans="15:15" x14ac:dyDescent="0.2">
      <c r="O308" s="57"/>
    </row>
    <row r="309" spans="15:15" x14ac:dyDescent="0.2">
      <c r="O309" s="57"/>
    </row>
    <row r="310" spans="15:15" x14ac:dyDescent="0.2">
      <c r="O310" s="57"/>
    </row>
    <row r="311" spans="15:15" x14ac:dyDescent="0.2">
      <c r="O311" s="57"/>
    </row>
    <row r="312" spans="15:15" x14ac:dyDescent="0.2">
      <c r="O312" s="57"/>
    </row>
    <row r="313" spans="15:15" x14ac:dyDescent="0.2">
      <c r="O313" s="57"/>
    </row>
    <row r="314" spans="15:15" x14ac:dyDescent="0.2">
      <c r="O314" s="57"/>
    </row>
    <row r="315" spans="15:15" x14ac:dyDescent="0.2">
      <c r="O315" s="57"/>
    </row>
    <row r="316" spans="15:15" x14ac:dyDescent="0.2">
      <c r="O316" s="57"/>
    </row>
    <row r="317" spans="15:15" x14ac:dyDescent="0.2">
      <c r="O317" s="57"/>
    </row>
    <row r="318" spans="15:15" x14ac:dyDescent="0.2">
      <c r="O318" s="57"/>
    </row>
    <row r="319" spans="15:15" x14ac:dyDescent="0.2">
      <c r="O319" s="57"/>
    </row>
    <row r="320" spans="15:15" x14ac:dyDescent="0.2">
      <c r="O320" s="57"/>
    </row>
    <row r="321" spans="15:15" x14ac:dyDescent="0.2">
      <c r="O321" s="57"/>
    </row>
    <row r="322" spans="15:15" x14ac:dyDescent="0.2">
      <c r="O322" s="57"/>
    </row>
    <row r="323" spans="15:15" x14ac:dyDescent="0.2">
      <c r="O323" s="57"/>
    </row>
    <row r="324" spans="15:15" x14ac:dyDescent="0.2">
      <c r="O324" s="57"/>
    </row>
    <row r="325" spans="15:15" x14ac:dyDescent="0.2">
      <c r="O325" s="57"/>
    </row>
    <row r="326" spans="15:15" x14ac:dyDescent="0.2">
      <c r="O326" s="57"/>
    </row>
    <row r="327" spans="15:15" x14ac:dyDescent="0.2">
      <c r="O327" s="57"/>
    </row>
    <row r="328" spans="15:15" x14ac:dyDescent="0.2">
      <c r="O328" s="57"/>
    </row>
    <row r="329" spans="15:15" x14ac:dyDescent="0.2">
      <c r="O329" s="57"/>
    </row>
    <row r="330" spans="15:15" x14ac:dyDescent="0.2">
      <c r="O330" s="57"/>
    </row>
    <row r="331" spans="15:15" x14ac:dyDescent="0.2">
      <c r="O331" s="57"/>
    </row>
    <row r="332" spans="15:15" x14ac:dyDescent="0.2">
      <c r="O332" s="57"/>
    </row>
    <row r="333" spans="15:15" x14ac:dyDescent="0.2">
      <c r="O333" s="57"/>
    </row>
    <row r="334" spans="15:15" x14ac:dyDescent="0.2">
      <c r="O334" s="57"/>
    </row>
    <row r="335" spans="15:15" x14ac:dyDescent="0.2">
      <c r="O335" s="57"/>
    </row>
    <row r="336" spans="15:15" x14ac:dyDescent="0.2">
      <c r="O336" s="57"/>
    </row>
    <row r="337" spans="15:15" x14ac:dyDescent="0.2">
      <c r="O337" s="57"/>
    </row>
    <row r="338" spans="15:15" x14ac:dyDescent="0.2">
      <c r="O338" s="57"/>
    </row>
    <row r="339" spans="15:15" x14ac:dyDescent="0.2">
      <c r="O339" s="57"/>
    </row>
    <row r="340" spans="15:15" x14ac:dyDescent="0.2">
      <c r="O340" s="57"/>
    </row>
    <row r="341" spans="15:15" x14ac:dyDescent="0.2">
      <c r="O341" s="57"/>
    </row>
    <row r="342" spans="15:15" x14ac:dyDescent="0.2">
      <c r="O342" s="57"/>
    </row>
    <row r="343" spans="15:15" x14ac:dyDescent="0.2">
      <c r="O343" s="57"/>
    </row>
    <row r="344" spans="15:15" x14ac:dyDescent="0.2">
      <c r="O344" s="57"/>
    </row>
    <row r="345" spans="15:15" x14ac:dyDescent="0.2">
      <c r="O345" s="57"/>
    </row>
    <row r="346" spans="15:15" x14ac:dyDescent="0.2">
      <c r="O346" s="57"/>
    </row>
    <row r="347" spans="15:15" x14ac:dyDescent="0.2">
      <c r="O347" s="57"/>
    </row>
    <row r="348" spans="15:15" x14ac:dyDescent="0.2">
      <c r="O348" s="57"/>
    </row>
    <row r="349" spans="15:15" x14ac:dyDescent="0.2">
      <c r="O349" s="57"/>
    </row>
    <row r="350" spans="15:15" x14ac:dyDescent="0.2">
      <c r="O350" s="57"/>
    </row>
    <row r="351" spans="15:15" x14ac:dyDescent="0.2">
      <c r="O351" s="57"/>
    </row>
    <row r="352" spans="15:15" x14ac:dyDescent="0.2">
      <c r="O352" s="57"/>
    </row>
    <row r="353" spans="15:15" x14ac:dyDescent="0.2">
      <c r="O353" s="57"/>
    </row>
    <row r="354" spans="15:15" x14ac:dyDescent="0.2">
      <c r="O354" s="57"/>
    </row>
    <row r="355" spans="15:15" x14ac:dyDescent="0.2">
      <c r="O355" s="57"/>
    </row>
    <row r="356" spans="15:15" x14ac:dyDescent="0.2">
      <c r="O356" s="57"/>
    </row>
    <row r="357" spans="15:15" x14ac:dyDescent="0.2">
      <c r="O357" s="57"/>
    </row>
    <row r="358" spans="15:15" x14ac:dyDescent="0.2">
      <c r="O358" s="57"/>
    </row>
    <row r="359" spans="15:15" x14ac:dyDescent="0.2">
      <c r="O359" s="57"/>
    </row>
    <row r="360" spans="15:15" x14ac:dyDescent="0.2">
      <c r="O360" s="57"/>
    </row>
    <row r="361" spans="15:15" x14ac:dyDescent="0.2">
      <c r="O361" s="57"/>
    </row>
    <row r="362" spans="15:15" x14ac:dyDescent="0.2">
      <c r="O362" s="57"/>
    </row>
    <row r="363" spans="15:15" x14ac:dyDescent="0.2">
      <c r="O363" s="57"/>
    </row>
    <row r="364" spans="15:15" x14ac:dyDescent="0.2">
      <c r="O364" s="57"/>
    </row>
    <row r="365" spans="15:15" x14ac:dyDescent="0.2">
      <c r="O365" s="57"/>
    </row>
    <row r="366" spans="15:15" x14ac:dyDescent="0.2">
      <c r="O366" s="57"/>
    </row>
    <row r="367" spans="15:15" x14ac:dyDescent="0.2">
      <c r="O367" s="57"/>
    </row>
    <row r="368" spans="15:15" x14ac:dyDescent="0.2">
      <c r="O368" s="57"/>
    </row>
    <row r="369" spans="15:15" x14ac:dyDescent="0.2">
      <c r="O369" s="57"/>
    </row>
    <row r="370" spans="15:15" x14ac:dyDescent="0.2">
      <c r="O370" s="57"/>
    </row>
    <row r="371" spans="15:15" x14ac:dyDescent="0.2">
      <c r="O371" s="57"/>
    </row>
    <row r="372" spans="15:15" x14ac:dyDescent="0.2">
      <c r="O372" s="57"/>
    </row>
    <row r="373" spans="15:15" x14ac:dyDescent="0.2">
      <c r="O373" s="57"/>
    </row>
    <row r="374" spans="15:15" x14ac:dyDescent="0.2">
      <c r="O374" s="57"/>
    </row>
    <row r="375" spans="15:15" x14ac:dyDescent="0.2">
      <c r="O375" s="57"/>
    </row>
    <row r="376" spans="15:15" x14ac:dyDescent="0.2">
      <c r="O376" s="57"/>
    </row>
    <row r="377" spans="15:15" x14ac:dyDescent="0.2">
      <c r="O377" s="57"/>
    </row>
    <row r="378" spans="15:15" x14ac:dyDescent="0.2">
      <c r="O378" s="57"/>
    </row>
    <row r="379" spans="15:15" x14ac:dyDescent="0.2">
      <c r="O379" s="57"/>
    </row>
    <row r="380" spans="15:15" x14ac:dyDescent="0.2">
      <c r="O380" s="57"/>
    </row>
    <row r="381" spans="15:15" x14ac:dyDescent="0.2">
      <c r="O381" s="57"/>
    </row>
    <row r="382" spans="15:15" x14ac:dyDescent="0.2">
      <c r="O382" s="57"/>
    </row>
    <row r="383" spans="15:15" x14ac:dyDescent="0.2">
      <c r="O383" s="57"/>
    </row>
    <row r="384" spans="15:15" x14ac:dyDescent="0.2">
      <c r="O384" s="57"/>
    </row>
    <row r="385" spans="15:15" x14ac:dyDescent="0.2">
      <c r="O385" s="57"/>
    </row>
    <row r="386" spans="15:15" x14ac:dyDescent="0.2">
      <c r="O386" s="57"/>
    </row>
    <row r="387" spans="15:15" x14ac:dyDescent="0.2">
      <c r="O387" s="57"/>
    </row>
    <row r="388" spans="15:15" x14ac:dyDescent="0.2">
      <c r="O388" s="57"/>
    </row>
    <row r="389" spans="15:15" x14ac:dyDescent="0.2">
      <c r="O389" s="57"/>
    </row>
    <row r="390" spans="15:15" x14ac:dyDescent="0.2">
      <c r="O390" s="57"/>
    </row>
    <row r="391" spans="15:15" x14ac:dyDescent="0.2">
      <c r="O391" s="57"/>
    </row>
    <row r="392" spans="15:15" x14ac:dyDescent="0.2">
      <c r="O392" s="57"/>
    </row>
    <row r="393" spans="15:15" x14ac:dyDescent="0.2">
      <c r="O393" s="57"/>
    </row>
    <row r="394" spans="15:15" x14ac:dyDescent="0.2">
      <c r="O394" s="57"/>
    </row>
    <row r="395" spans="15:15" x14ac:dyDescent="0.2">
      <c r="O395" s="57"/>
    </row>
    <row r="396" spans="15:15" x14ac:dyDescent="0.2">
      <c r="O396" s="57"/>
    </row>
    <row r="397" spans="15:15" x14ac:dyDescent="0.2">
      <c r="O397" s="57"/>
    </row>
    <row r="398" spans="15:15" x14ac:dyDescent="0.2">
      <c r="O398" s="57"/>
    </row>
    <row r="399" spans="15:15" x14ac:dyDescent="0.2">
      <c r="O399" s="57"/>
    </row>
    <row r="400" spans="15:15" x14ac:dyDescent="0.2">
      <c r="O400" s="57"/>
    </row>
    <row r="401" spans="15:15" x14ac:dyDescent="0.2">
      <c r="O401" s="57"/>
    </row>
    <row r="402" spans="15:15" x14ac:dyDescent="0.2">
      <c r="O402" s="57"/>
    </row>
    <row r="403" spans="15:15" x14ac:dyDescent="0.2">
      <c r="O403" s="57"/>
    </row>
    <row r="404" spans="15:15" x14ac:dyDescent="0.2">
      <c r="O404" s="57"/>
    </row>
    <row r="405" spans="15:15" x14ac:dyDescent="0.2">
      <c r="O405" s="57"/>
    </row>
    <row r="406" spans="15:15" x14ac:dyDescent="0.2">
      <c r="O406" s="57"/>
    </row>
    <row r="407" spans="15:15" x14ac:dyDescent="0.2">
      <c r="O407" s="57"/>
    </row>
    <row r="408" spans="15:15" x14ac:dyDescent="0.2">
      <c r="O408" s="57"/>
    </row>
    <row r="409" spans="15:15" x14ac:dyDescent="0.2">
      <c r="O409" s="57"/>
    </row>
    <row r="410" spans="15:15" x14ac:dyDescent="0.2">
      <c r="O410" s="57"/>
    </row>
    <row r="411" spans="15:15" x14ac:dyDescent="0.2">
      <c r="O411" s="57"/>
    </row>
    <row r="412" spans="15:15" x14ac:dyDescent="0.2">
      <c r="O412" s="57"/>
    </row>
    <row r="413" spans="15:15" x14ac:dyDescent="0.2">
      <c r="O413" s="57"/>
    </row>
    <row r="414" spans="15:15" x14ac:dyDescent="0.2">
      <c r="O414" s="57"/>
    </row>
    <row r="415" spans="15:15" x14ac:dyDescent="0.2">
      <c r="O415" s="57"/>
    </row>
    <row r="416" spans="15:15" x14ac:dyDescent="0.2">
      <c r="O416" s="57"/>
    </row>
    <row r="417" spans="15:15" x14ac:dyDescent="0.2">
      <c r="O417" s="57"/>
    </row>
    <row r="418" spans="15:15" x14ac:dyDescent="0.2">
      <c r="O418" s="57"/>
    </row>
    <row r="419" spans="15:15" x14ac:dyDescent="0.2">
      <c r="O419" s="57"/>
    </row>
    <row r="420" spans="15:15" x14ac:dyDescent="0.2">
      <c r="O420" s="57"/>
    </row>
    <row r="421" spans="15:15" x14ac:dyDescent="0.2">
      <c r="O421" s="57"/>
    </row>
    <row r="422" spans="15:15" x14ac:dyDescent="0.2">
      <c r="O422" s="57"/>
    </row>
    <row r="423" spans="15:15" x14ac:dyDescent="0.2">
      <c r="O423" s="57"/>
    </row>
    <row r="424" spans="15:15" x14ac:dyDescent="0.2">
      <c r="O424" s="57"/>
    </row>
    <row r="425" spans="15:15" x14ac:dyDescent="0.2">
      <c r="O425" s="57"/>
    </row>
    <row r="426" spans="15:15" x14ac:dyDescent="0.2">
      <c r="O426" s="57"/>
    </row>
    <row r="427" spans="15:15" x14ac:dyDescent="0.2">
      <c r="O427" s="57"/>
    </row>
    <row r="428" spans="15:15" x14ac:dyDescent="0.2">
      <c r="O428" s="57"/>
    </row>
    <row r="429" spans="15:15" x14ac:dyDescent="0.2">
      <c r="O429" s="57"/>
    </row>
    <row r="430" spans="15:15" x14ac:dyDescent="0.2">
      <c r="O430" s="57"/>
    </row>
    <row r="431" spans="15:15" x14ac:dyDescent="0.2">
      <c r="O431" s="57"/>
    </row>
    <row r="432" spans="15:15" x14ac:dyDescent="0.2">
      <c r="O432" s="57"/>
    </row>
    <row r="433" spans="15:15" x14ac:dyDescent="0.2">
      <c r="O433" s="57"/>
    </row>
    <row r="434" spans="15:15" x14ac:dyDescent="0.2">
      <c r="O434" s="57"/>
    </row>
    <row r="435" spans="15:15" x14ac:dyDescent="0.2">
      <c r="O435" s="57"/>
    </row>
    <row r="436" spans="15:15" x14ac:dyDescent="0.2">
      <c r="O436" s="57"/>
    </row>
    <row r="437" spans="15:15" x14ac:dyDescent="0.2">
      <c r="O437" s="57"/>
    </row>
    <row r="438" spans="15:15" x14ac:dyDescent="0.2">
      <c r="O438" s="57"/>
    </row>
    <row r="439" spans="15:15" x14ac:dyDescent="0.2">
      <c r="O439" s="57"/>
    </row>
    <row r="440" spans="15:15" x14ac:dyDescent="0.2">
      <c r="O440" s="57"/>
    </row>
    <row r="441" spans="15:15" x14ac:dyDescent="0.2">
      <c r="O441" s="57"/>
    </row>
    <row r="442" spans="15:15" x14ac:dyDescent="0.2">
      <c r="O442" s="57"/>
    </row>
    <row r="443" spans="15:15" x14ac:dyDescent="0.2">
      <c r="O443" s="57"/>
    </row>
    <row r="444" spans="15:15" x14ac:dyDescent="0.2">
      <c r="O444" s="57"/>
    </row>
    <row r="445" spans="15:15" x14ac:dyDescent="0.2">
      <c r="O445" s="57"/>
    </row>
    <row r="446" spans="15:15" x14ac:dyDescent="0.2">
      <c r="O446" s="57"/>
    </row>
    <row r="447" spans="15:15" x14ac:dyDescent="0.2">
      <c r="O447" s="57"/>
    </row>
    <row r="448" spans="15:15" x14ac:dyDescent="0.2">
      <c r="O448" s="57"/>
    </row>
    <row r="449" spans="15:15" x14ac:dyDescent="0.2">
      <c r="O449" s="57"/>
    </row>
    <row r="450" spans="15:15" x14ac:dyDescent="0.2">
      <c r="O450" s="57"/>
    </row>
    <row r="451" spans="15:15" x14ac:dyDescent="0.2">
      <c r="O451" s="57"/>
    </row>
    <row r="452" spans="15:15" x14ac:dyDescent="0.2">
      <c r="O452" s="57"/>
    </row>
    <row r="453" spans="15:15" x14ac:dyDescent="0.2">
      <c r="O453" s="57"/>
    </row>
    <row r="454" spans="15:15" x14ac:dyDescent="0.2">
      <c r="O454" s="57"/>
    </row>
    <row r="455" spans="15:15" x14ac:dyDescent="0.2">
      <c r="O455" s="57"/>
    </row>
    <row r="456" spans="15:15" x14ac:dyDescent="0.2">
      <c r="O456" s="57"/>
    </row>
    <row r="457" spans="15:15" x14ac:dyDescent="0.2">
      <c r="O457" s="57"/>
    </row>
    <row r="458" spans="15:15" x14ac:dyDescent="0.2">
      <c r="O458" s="57"/>
    </row>
    <row r="459" spans="15:15" x14ac:dyDescent="0.2">
      <c r="O459" s="57"/>
    </row>
    <row r="460" spans="15:15" x14ac:dyDescent="0.2">
      <c r="O460" s="57"/>
    </row>
    <row r="461" spans="15:15" x14ac:dyDescent="0.2">
      <c r="O461" s="57"/>
    </row>
    <row r="462" spans="15:15" x14ac:dyDescent="0.2">
      <c r="O462" s="57"/>
    </row>
    <row r="463" spans="15:15" x14ac:dyDescent="0.2">
      <c r="O463" s="57"/>
    </row>
    <row r="464" spans="15:15" x14ac:dyDescent="0.2">
      <c r="O464" s="57"/>
    </row>
    <row r="465" spans="15:15" x14ac:dyDescent="0.2">
      <c r="O465" s="57"/>
    </row>
    <row r="466" spans="15:15" x14ac:dyDescent="0.2">
      <c r="O466" s="57"/>
    </row>
    <row r="467" spans="15:15" x14ac:dyDescent="0.2">
      <c r="O467" s="57"/>
    </row>
    <row r="468" spans="15:15" x14ac:dyDescent="0.2">
      <c r="O468" s="57"/>
    </row>
    <row r="469" spans="15:15" x14ac:dyDescent="0.2">
      <c r="O469" s="57"/>
    </row>
    <row r="470" spans="15:15" x14ac:dyDescent="0.2">
      <c r="O470" s="57"/>
    </row>
    <row r="471" spans="15:15" x14ac:dyDescent="0.2">
      <c r="O471" s="57"/>
    </row>
    <row r="472" spans="15:15" x14ac:dyDescent="0.2">
      <c r="O472" s="57"/>
    </row>
    <row r="473" spans="15:15" x14ac:dyDescent="0.2">
      <c r="O473" s="57"/>
    </row>
    <row r="474" spans="15:15" x14ac:dyDescent="0.2">
      <c r="O474" s="57"/>
    </row>
    <row r="475" spans="15:15" x14ac:dyDescent="0.2">
      <c r="O475" s="57"/>
    </row>
    <row r="476" spans="15:15" x14ac:dyDescent="0.2">
      <c r="O476" s="57"/>
    </row>
    <row r="477" spans="15:15" x14ac:dyDescent="0.2">
      <c r="O477" s="57"/>
    </row>
    <row r="478" spans="15:15" x14ac:dyDescent="0.2">
      <c r="O478" s="57"/>
    </row>
    <row r="479" spans="15:15" x14ac:dyDescent="0.2">
      <c r="O479" s="57"/>
    </row>
    <row r="480" spans="15:15" x14ac:dyDescent="0.2">
      <c r="O480" s="57"/>
    </row>
    <row r="481" spans="15:15" x14ac:dyDescent="0.2">
      <c r="O481" s="57"/>
    </row>
    <row r="482" spans="15:15" x14ac:dyDescent="0.2">
      <c r="O482" s="57"/>
    </row>
    <row r="483" spans="15:15" x14ac:dyDescent="0.2">
      <c r="O483" s="57"/>
    </row>
    <row r="484" spans="15:15" x14ac:dyDescent="0.2">
      <c r="O484" s="57"/>
    </row>
    <row r="485" spans="15:15" x14ac:dyDescent="0.2">
      <c r="O485" s="57"/>
    </row>
    <row r="486" spans="15:15" x14ac:dyDescent="0.2">
      <c r="O486" s="57"/>
    </row>
    <row r="487" spans="15:15" x14ac:dyDescent="0.2">
      <c r="O487" s="57"/>
    </row>
    <row r="488" spans="15:15" x14ac:dyDescent="0.2">
      <c r="O488" s="57"/>
    </row>
    <row r="489" spans="15:15" x14ac:dyDescent="0.2">
      <c r="O489" s="57"/>
    </row>
    <row r="490" spans="15:15" x14ac:dyDescent="0.2">
      <c r="O490" s="57"/>
    </row>
    <row r="491" spans="15:15" x14ac:dyDescent="0.2">
      <c r="O491" s="57"/>
    </row>
    <row r="492" spans="15:15" x14ac:dyDescent="0.2">
      <c r="O492" s="57"/>
    </row>
    <row r="493" spans="15:15" x14ac:dyDescent="0.2">
      <c r="O493" s="57"/>
    </row>
    <row r="494" spans="15:15" x14ac:dyDescent="0.2">
      <c r="O494" s="57"/>
    </row>
    <row r="495" spans="15:15" x14ac:dyDescent="0.2">
      <c r="O495" s="57"/>
    </row>
    <row r="496" spans="15:15" x14ac:dyDescent="0.2">
      <c r="O496" s="57"/>
    </row>
    <row r="497" spans="15:15" x14ac:dyDescent="0.2">
      <c r="O497" s="57"/>
    </row>
    <row r="498" spans="15:15" x14ac:dyDescent="0.2">
      <c r="O498" s="57"/>
    </row>
    <row r="499" spans="15:15" x14ac:dyDescent="0.2">
      <c r="O499" s="57"/>
    </row>
    <row r="500" spans="15:15" x14ac:dyDescent="0.2">
      <c r="O500" s="57"/>
    </row>
    <row r="501" spans="15:15" x14ac:dyDescent="0.2">
      <c r="O501" s="57"/>
    </row>
    <row r="502" spans="15:15" x14ac:dyDescent="0.2">
      <c r="O502" s="57"/>
    </row>
    <row r="503" spans="15:15" x14ac:dyDescent="0.2">
      <c r="O503" s="57"/>
    </row>
    <row r="504" spans="15:15" x14ac:dyDescent="0.2">
      <c r="O504" s="57"/>
    </row>
    <row r="505" spans="15:15" x14ac:dyDescent="0.2">
      <c r="O505" s="57"/>
    </row>
    <row r="506" spans="15:15" x14ac:dyDescent="0.2">
      <c r="O506" s="57"/>
    </row>
    <row r="507" spans="15:15" x14ac:dyDescent="0.2">
      <c r="O507" s="57"/>
    </row>
    <row r="508" spans="15:15" x14ac:dyDescent="0.2">
      <c r="O508" s="57"/>
    </row>
    <row r="509" spans="15:15" x14ac:dyDescent="0.2">
      <c r="O509" s="57"/>
    </row>
    <row r="510" spans="15:15" x14ac:dyDescent="0.2">
      <c r="O510" s="57"/>
    </row>
    <row r="511" spans="15:15" x14ac:dyDescent="0.2">
      <c r="O511" s="57"/>
    </row>
    <row r="512" spans="15:15" x14ac:dyDescent="0.2">
      <c r="O512" s="57"/>
    </row>
    <row r="513" spans="15:15" x14ac:dyDescent="0.2">
      <c r="O513" s="57"/>
    </row>
    <row r="514" spans="15:15" x14ac:dyDescent="0.2">
      <c r="O514" s="57"/>
    </row>
    <row r="515" spans="15:15" x14ac:dyDescent="0.2">
      <c r="O515" s="57"/>
    </row>
    <row r="516" spans="15:15" x14ac:dyDescent="0.2">
      <c r="O516" s="57"/>
    </row>
    <row r="517" spans="15:15" x14ac:dyDescent="0.2">
      <c r="O517" s="57"/>
    </row>
    <row r="518" spans="15:15" x14ac:dyDescent="0.2">
      <c r="O518" s="57"/>
    </row>
    <row r="519" spans="15:15" x14ac:dyDescent="0.2">
      <c r="O519" s="57"/>
    </row>
    <row r="520" spans="15:15" x14ac:dyDescent="0.2">
      <c r="O520" s="57"/>
    </row>
    <row r="521" spans="15:15" x14ac:dyDescent="0.2">
      <c r="O521" s="57"/>
    </row>
    <row r="522" spans="15:15" x14ac:dyDescent="0.2">
      <c r="O522" s="57"/>
    </row>
    <row r="523" spans="15:15" x14ac:dyDescent="0.2">
      <c r="O523" s="57"/>
    </row>
    <row r="524" spans="15:15" x14ac:dyDescent="0.2">
      <c r="O524" s="57"/>
    </row>
    <row r="525" spans="15:15" x14ac:dyDescent="0.2">
      <c r="O525" s="57"/>
    </row>
    <row r="526" spans="15:15" x14ac:dyDescent="0.2">
      <c r="O526" s="57"/>
    </row>
    <row r="527" spans="15:15" x14ac:dyDescent="0.2">
      <c r="O527" s="57"/>
    </row>
    <row r="528" spans="15:15" x14ac:dyDescent="0.2">
      <c r="O528" s="57"/>
    </row>
    <row r="529" spans="15:15" x14ac:dyDescent="0.2">
      <c r="O529" s="57"/>
    </row>
    <row r="530" spans="15:15" x14ac:dyDescent="0.2">
      <c r="O530" s="57"/>
    </row>
    <row r="531" spans="15:15" x14ac:dyDescent="0.2">
      <c r="O531" s="57"/>
    </row>
    <row r="532" spans="15:15" x14ac:dyDescent="0.2">
      <c r="O532" s="57"/>
    </row>
    <row r="533" spans="15:15" x14ac:dyDescent="0.2">
      <c r="O533" s="57"/>
    </row>
    <row r="534" spans="15:15" x14ac:dyDescent="0.2">
      <c r="O534" s="57"/>
    </row>
    <row r="535" spans="15:15" x14ac:dyDescent="0.2">
      <c r="O535" s="57"/>
    </row>
    <row r="536" spans="15:15" x14ac:dyDescent="0.2">
      <c r="O536" s="57"/>
    </row>
    <row r="537" spans="15:15" x14ac:dyDescent="0.2">
      <c r="O537" s="57"/>
    </row>
    <row r="538" spans="15:15" x14ac:dyDescent="0.2">
      <c r="O538" s="57"/>
    </row>
  </sheetData>
  <mergeCells count="41">
    <mergeCell ref="K2:K5"/>
    <mergeCell ref="L2:L5"/>
    <mergeCell ref="M2:M5"/>
    <mergeCell ref="C1:D1"/>
    <mergeCell ref="A2:A5"/>
    <mergeCell ref="B2:B5"/>
    <mergeCell ref="C2:C5"/>
    <mergeCell ref="D2:E4"/>
    <mergeCell ref="F2:F5"/>
    <mergeCell ref="T2:T5"/>
    <mergeCell ref="U2:U5"/>
    <mergeCell ref="V2:V5"/>
    <mergeCell ref="W2:W5"/>
    <mergeCell ref="A7:A21"/>
    <mergeCell ref="B7:B21"/>
    <mergeCell ref="C7:C21"/>
    <mergeCell ref="N2:N5"/>
    <mergeCell ref="O2:O5"/>
    <mergeCell ref="P2:P5"/>
    <mergeCell ref="Q2:Q5"/>
    <mergeCell ref="R2:R5"/>
    <mergeCell ref="S2:S5"/>
    <mergeCell ref="G2:G5"/>
    <mergeCell ref="H2:I4"/>
    <mergeCell ref="J2:J5"/>
    <mergeCell ref="A25:A39"/>
    <mergeCell ref="B25:B39"/>
    <mergeCell ref="C25:C39"/>
    <mergeCell ref="A43:A57"/>
    <mergeCell ref="B43:B57"/>
    <mergeCell ref="C43:C57"/>
    <mergeCell ref="A97:A111"/>
    <mergeCell ref="B97:B111"/>
    <mergeCell ref="C97:C111"/>
    <mergeCell ref="D117:G117"/>
    <mergeCell ref="A61:A75"/>
    <mergeCell ref="B61:B75"/>
    <mergeCell ref="C61:C75"/>
    <mergeCell ref="A79:A93"/>
    <mergeCell ref="B79:B93"/>
    <mergeCell ref="C79:C93"/>
  </mergeCells>
  <printOptions horizontalCentered="1"/>
  <pageMargins left="0" right="0" top="0.55118110236220474" bottom="0" header="0" footer="0"/>
  <pageSetup paperSize="9" scale="5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38"/>
  <sheetViews>
    <sheetView zoomScale="90" zoomScaleNormal="90" workbookViewId="0">
      <selection activeCell="H13" sqref="H13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2.42578125" customWidth="1"/>
    <col min="9" max="9" width="12.140625" bestFit="1" customWidth="1"/>
    <col min="10" max="14" width="12.85546875" customWidth="1"/>
    <col min="15" max="15" width="14.42578125" style="3" customWidth="1"/>
    <col min="16" max="16" width="12.85546875" customWidth="1"/>
    <col min="17" max="17" width="16" customWidth="1"/>
    <col min="18" max="21" width="12.85546875" customWidth="1"/>
    <col min="22" max="22" width="15.28515625" customWidth="1"/>
    <col min="23" max="23" width="17.140625" customWidth="1"/>
  </cols>
  <sheetData>
    <row r="1" spans="1:78" s="5" customFormat="1" ht="15.75" customHeight="1" x14ac:dyDescent="0.25">
      <c r="A1" s="6"/>
      <c r="B1" s="7" t="s">
        <v>0</v>
      </c>
      <c r="C1" s="222">
        <v>2025</v>
      </c>
      <c r="D1" s="223"/>
      <c r="E1" s="8"/>
      <c r="F1" s="9"/>
      <c r="G1" s="9"/>
      <c r="H1" s="8"/>
      <c r="I1" s="8"/>
      <c r="J1" s="9"/>
      <c r="K1" s="9"/>
      <c r="L1" s="9"/>
      <c r="M1" s="8"/>
      <c r="N1" s="8"/>
      <c r="O1" s="9"/>
      <c r="P1" s="8"/>
      <c r="Q1" s="8"/>
      <c r="R1" s="8"/>
      <c r="S1" s="8"/>
      <c r="T1" s="8"/>
      <c r="U1" s="8"/>
      <c r="V1" s="8"/>
      <c r="W1" s="8"/>
    </row>
    <row r="2" spans="1:78" s="5" customFormat="1" ht="13.5" customHeight="1" x14ac:dyDescent="0.2">
      <c r="A2" s="219" t="s">
        <v>1</v>
      </c>
      <c r="B2" s="219" t="s">
        <v>2</v>
      </c>
      <c r="C2" s="230" t="s">
        <v>3</v>
      </c>
      <c r="D2" s="233" t="s">
        <v>4</v>
      </c>
      <c r="E2" s="234"/>
      <c r="F2" s="219" t="s">
        <v>42</v>
      </c>
      <c r="G2" s="219" t="s">
        <v>43</v>
      </c>
      <c r="H2" s="224" t="s">
        <v>39</v>
      </c>
      <c r="I2" s="225"/>
      <c r="J2" s="219" t="s">
        <v>38</v>
      </c>
      <c r="K2" s="219" t="s">
        <v>37</v>
      </c>
      <c r="L2" s="219" t="s">
        <v>5</v>
      </c>
      <c r="M2" s="219" t="s">
        <v>36</v>
      </c>
      <c r="N2" s="219" t="s">
        <v>35</v>
      </c>
      <c r="O2" s="219" t="s">
        <v>32</v>
      </c>
      <c r="P2" s="219" t="s">
        <v>33</v>
      </c>
      <c r="Q2" s="219" t="s">
        <v>69</v>
      </c>
      <c r="R2" s="219" t="s">
        <v>70</v>
      </c>
      <c r="S2" s="219" t="s">
        <v>71</v>
      </c>
      <c r="T2" s="219" t="s">
        <v>72</v>
      </c>
      <c r="U2" s="219" t="s">
        <v>30</v>
      </c>
      <c r="V2" s="219" t="s">
        <v>31</v>
      </c>
      <c r="W2" s="219" t="s">
        <v>34</v>
      </c>
    </row>
    <row r="3" spans="1:78" s="5" customFormat="1" ht="12.75" customHeight="1" x14ac:dyDescent="0.2">
      <c r="A3" s="220"/>
      <c r="B3" s="220"/>
      <c r="C3" s="231"/>
      <c r="D3" s="235"/>
      <c r="E3" s="236"/>
      <c r="F3" s="220"/>
      <c r="G3" s="220"/>
      <c r="H3" s="226"/>
      <c r="I3" s="227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78" s="5" customFormat="1" x14ac:dyDescent="0.2">
      <c r="A4" s="220"/>
      <c r="B4" s="220"/>
      <c r="C4" s="231"/>
      <c r="D4" s="237"/>
      <c r="E4" s="238"/>
      <c r="F4" s="220"/>
      <c r="G4" s="220"/>
      <c r="H4" s="228"/>
      <c r="I4" s="22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78" s="5" customFormat="1" ht="126" customHeight="1" x14ac:dyDescent="0.2">
      <c r="A5" s="221"/>
      <c r="B5" s="221"/>
      <c r="C5" s="232"/>
      <c r="D5" s="156" t="s">
        <v>6</v>
      </c>
      <c r="E5" s="156" t="s">
        <v>7</v>
      </c>
      <c r="F5" s="221"/>
      <c r="G5" s="221"/>
      <c r="H5" s="155" t="s">
        <v>40</v>
      </c>
      <c r="I5" s="155" t="s">
        <v>41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</row>
    <row r="6" spans="1:78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11</v>
      </c>
      <c r="G6" s="10">
        <v>11</v>
      </c>
      <c r="H6" s="10"/>
      <c r="I6" s="10"/>
      <c r="J6" s="10">
        <v>8</v>
      </c>
      <c r="K6" s="10">
        <v>9</v>
      </c>
      <c r="L6" s="10">
        <v>10</v>
      </c>
      <c r="M6" s="10">
        <v>17</v>
      </c>
      <c r="N6" s="10">
        <v>18</v>
      </c>
      <c r="O6" s="10">
        <v>14</v>
      </c>
      <c r="P6" s="10">
        <v>15</v>
      </c>
      <c r="Q6" s="10">
        <v>20</v>
      </c>
      <c r="R6" s="10"/>
      <c r="S6" s="10"/>
      <c r="T6" s="10"/>
      <c r="U6" s="10">
        <v>21</v>
      </c>
      <c r="V6" s="10">
        <v>22</v>
      </c>
      <c r="W6" s="11">
        <v>23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213">
        <v>1</v>
      </c>
      <c r="B7" s="206" t="s">
        <v>26</v>
      </c>
      <c r="C7" s="210" t="s">
        <v>22</v>
      </c>
      <c r="D7" s="4" t="s">
        <v>8</v>
      </c>
      <c r="E7" s="40"/>
      <c r="F7" s="41">
        <v>5</v>
      </c>
      <c r="G7" s="41">
        <v>95</v>
      </c>
      <c r="H7" s="60"/>
      <c r="I7" s="58"/>
      <c r="J7" s="59">
        <f>(E7*F7)</f>
        <v>0</v>
      </c>
      <c r="K7" s="59">
        <f>E7*G7</f>
        <v>0</v>
      </c>
      <c r="L7" s="20">
        <f>SUM(J7,K7)</f>
        <v>0</v>
      </c>
      <c r="M7" s="1">
        <f>J7-H7</f>
        <v>0</v>
      </c>
      <c r="N7" s="1">
        <f>K7-I7</f>
        <v>0</v>
      </c>
      <c r="O7" s="2"/>
      <c r="P7" s="2"/>
      <c r="Q7" s="46"/>
      <c r="R7" s="46"/>
      <c r="S7" s="46"/>
      <c r="T7" s="46"/>
      <c r="U7" s="46"/>
      <c r="V7" s="1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x14ac:dyDescent="0.2">
      <c r="A8" s="214"/>
      <c r="B8" s="207"/>
      <c r="C8" s="211"/>
      <c r="D8" s="4" t="s">
        <v>9</v>
      </c>
      <c r="E8" s="43"/>
      <c r="F8" s="41">
        <v>5</v>
      </c>
      <c r="G8" s="41">
        <v>95</v>
      </c>
      <c r="H8" s="58"/>
      <c r="I8" s="58"/>
      <c r="J8" s="59">
        <f>(E8*F8)</f>
        <v>0</v>
      </c>
      <c r="K8" s="59">
        <f>E8*G8</f>
        <v>0</v>
      </c>
      <c r="L8" s="20">
        <f>SUM(J8,K8)</f>
        <v>0</v>
      </c>
      <c r="M8" s="1">
        <f t="shared" ref="M8:N9" si="0">J8-H8</f>
        <v>0</v>
      </c>
      <c r="N8" s="1">
        <f t="shared" si="0"/>
        <v>0</v>
      </c>
      <c r="O8" s="2"/>
      <c r="P8" s="2"/>
      <c r="Q8" s="46"/>
      <c r="R8" s="46"/>
      <c r="S8" s="46"/>
      <c r="T8" s="46"/>
      <c r="U8" s="46"/>
      <c r="V8" s="1"/>
      <c r="W8" s="19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x14ac:dyDescent="0.2">
      <c r="A9" s="214"/>
      <c r="B9" s="207"/>
      <c r="C9" s="211"/>
      <c r="D9" s="4" t="s">
        <v>10</v>
      </c>
      <c r="E9" s="43"/>
      <c r="F9" s="41">
        <v>5</v>
      </c>
      <c r="G9" s="41">
        <v>95</v>
      </c>
      <c r="H9" s="58"/>
      <c r="I9" s="58"/>
      <c r="J9" s="59">
        <f>(E9*F9)</f>
        <v>0</v>
      </c>
      <c r="K9" s="59">
        <f>E9*G9</f>
        <v>0</v>
      </c>
      <c r="L9" s="20">
        <f>SUM(J9,K9)</f>
        <v>0</v>
      </c>
      <c r="M9" s="1">
        <f t="shared" si="0"/>
        <v>0</v>
      </c>
      <c r="N9" s="1">
        <f t="shared" si="0"/>
        <v>0</v>
      </c>
      <c r="O9" s="2"/>
      <c r="P9" s="2"/>
      <c r="Q9" s="46"/>
      <c r="R9" s="46"/>
      <c r="S9" s="46"/>
      <c r="T9" s="46"/>
      <c r="U9" s="46"/>
      <c r="V9" s="1"/>
      <c r="W9" s="19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24" x14ac:dyDescent="0.2">
      <c r="A10" s="214"/>
      <c r="B10" s="207"/>
      <c r="C10" s="211"/>
      <c r="D10" s="23" t="s">
        <v>44</v>
      </c>
      <c r="E10" s="13">
        <f>SUM(E7:E9)</f>
        <v>0</v>
      </c>
      <c r="F10" s="13"/>
      <c r="G10" s="13"/>
      <c r="H10" s="13">
        <f t="shared" ref="H10:N10" si="1">SUM(H7:H9)</f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13">
        <f t="shared" si="1"/>
        <v>0</v>
      </c>
      <c r="N10" s="13">
        <f t="shared" si="1"/>
        <v>0</v>
      </c>
      <c r="O10" s="13"/>
      <c r="P10" s="13"/>
      <c r="Q10" s="13">
        <f>SUM(Q7:Q9)</f>
        <v>0</v>
      </c>
      <c r="R10" s="13">
        <f>SUM(R7:R9)</f>
        <v>0</v>
      </c>
      <c r="S10" s="13"/>
      <c r="T10" s="13"/>
      <c r="U10" s="13">
        <f>SUM(U7:U9)</f>
        <v>0</v>
      </c>
      <c r="V10" s="13">
        <f>SUM(V7:V9)</f>
        <v>0</v>
      </c>
      <c r="W10" s="13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x14ac:dyDescent="0.2">
      <c r="A11" s="214"/>
      <c r="B11" s="207"/>
      <c r="C11" s="211"/>
      <c r="D11" s="4" t="s">
        <v>11</v>
      </c>
      <c r="E11" s="44"/>
      <c r="F11" s="41">
        <v>5</v>
      </c>
      <c r="G11" s="41">
        <v>95</v>
      </c>
      <c r="H11" s="42"/>
      <c r="I11" s="42"/>
      <c r="J11" s="59">
        <f>(E11*F11)</f>
        <v>0</v>
      </c>
      <c r="K11" s="59">
        <f>E11*G11</f>
        <v>0</v>
      </c>
      <c r="L11" s="20">
        <f>SUM(J11,K11)</f>
        <v>0</v>
      </c>
      <c r="M11" s="1">
        <f t="shared" ref="M11:N13" si="2">J11-H11</f>
        <v>0</v>
      </c>
      <c r="N11" s="1">
        <f t="shared" si="2"/>
        <v>0</v>
      </c>
      <c r="O11" s="2"/>
      <c r="P11" s="2"/>
      <c r="Q11" s="46"/>
      <c r="R11" s="46"/>
      <c r="S11" s="46"/>
      <c r="T11" s="46"/>
      <c r="U11" s="46"/>
      <c r="V11" s="1"/>
      <c r="W11" s="19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x14ac:dyDescent="0.2">
      <c r="A12" s="214"/>
      <c r="B12" s="207"/>
      <c r="C12" s="211"/>
      <c r="D12" s="4" t="s">
        <v>12</v>
      </c>
      <c r="E12" s="44"/>
      <c r="F12" s="41">
        <v>5</v>
      </c>
      <c r="G12" s="41">
        <v>95</v>
      </c>
      <c r="H12" s="42"/>
      <c r="I12" s="42"/>
      <c r="J12" s="59">
        <f>(E12*F12)</f>
        <v>0</v>
      </c>
      <c r="K12" s="59">
        <f>E12*G12</f>
        <v>0</v>
      </c>
      <c r="L12" s="20">
        <f>SUM(J12,K12)</f>
        <v>0</v>
      </c>
      <c r="M12" s="1">
        <f t="shared" si="2"/>
        <v>0</v>
      </c>
      <c r="N12" s="1">
        <f t="shared" si="2"/>
        <v>0</v>
      </c>
      <c r="O12" s="2"/>
      <c r="P12" s="2"/>
      <c r="Q12" s="46"/>
      <c r="R12" s="46"/>
      <c r="S12" s="46"/>
      <c r="T12" s="46"/>
      <c r="U12" s="46"/>
      <c r="V12" s="1"/>
      <c r="W12" s="19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x14ac:dyDescent="0.2">
      <c r="A13" s="214"/>
      <c r="B13" s="207"/>
      <c r="C13" s="211"/>
      <c r="D13" s="4" t="s">
        <v>13</v>
      </c>
      <c r="E13" s="44"/>
      <c r="F13" s="41">
        <v>5</v>
      </c>
      <c r="G13" s="41">
        <v>95</v>
      </c>
      <c r="H13" s="42"/>
      <c r="I13" s="42"/>
      <c r="J13" s="59">
        <f>(E13*F13)</f>
        <v>0</v>
      </c>
      <c r="K13" s="59">
        <f>E13*G13</f>
        <v>0</v>
      </c>
      <c r="L13" s="20">
        <f>SUM(J13,K13)</f>
        <v>0</v>
      </c>
      <c r="M13" s="1">
        <f t="shared" si="2"/>
        <v>0</v>
      </c>
      <c r="N13" s="1">
        <f t="shared" si="2"/>
        <v>0</v>
      </c>
      <c r="O13" s="2"/>
      <c r="P13" s="2"/>
      <c r="Q13" s="46"/>
      <c r="R13" s="46"/>
      <c r="S13" s="46"/>
      <c r="T13" s="46"/>
      <c r="U13" s="46"/>
      <c r="V13" s="1"/>
      <c r="W13" s="19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24" x14ac:dyDescent="0.2">
      <c r="A14" s="214"/>
      <c r="B14" s="207"/>
      <c r="C14" s="211"/>
      <c r="D14" s="23" t="s">
        <v>45</v>
      </c>
      <c r="E14" s="13">
        <f>SUM(E11,E12,E13)</f>
        <v>0</v>
      </c>
      <c r="F14" s="13"/>
      <c r="G14" s="13"/>
      <c r="H14" s="13">
        <f>SUM(H11,H12,H13)</f>
        <v>0</v>
      </c>
      <c r="I14" s="13">
        <f>SUM(I11,I12,I13)</f>
        <v>0</v>
      </c>
      <c r="J14" s="13">
        <f t="shared" ref="J14:V14" si="3">SUM(J11,J12,J13)</f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47">
        <f t="shared" si="3"/>
        <v>0</v>
      </c>
      <c r="R14" s="47">
        <f>SUM(R11:R13)</f>
        <v>0</v>
      </c>
      <c r="S14" s="47"/>
      <c r="T14" s="47"/>
      <c r="U14" s="47">
        <f t="shared" si="3"/>
        <v>0</v>
      </c>
      <c r="V14" s="13">
        <f t="shared" si="3"/>
        <v>0</v>
      </c>
      <c r="W14" s="1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x14ac:dyDescent="0.2">
      <c r="A15" s="214"/>
      <c r="B15" s="208"/>
      <c r="C15" s="211"/>
      <c r="D15" s="4" t="s">
        <v>14</v>
      </c>
      <c r="E15" s="44"/>
      <c r="F15" s="41">
        <v>5</v>
      </c>
      <c r="G15" s="41">
        <v>95</v>
      </c>
      <c r="H15" s="42"/>
      <c r="I15" s="42"/>
      <c r="J15" s="59">
        <f>(E15*F15)</f>
        <v>0</v>
      </c>
      <c r="K15" s="59">
        <f>E15*G15</f>
        <v>0</v>
      </c>
      <c r="L15" s="20">
        <f>SUM(J15,K15)</f>
        <v>0</v>
      </c>
      <c r="M15" s="1">
        <f t="shared" ref="M15:N17" si="4">J15-H15</f>
        <v>0</v>
      </c>
      <c r="N15" s="1">
        <f t="shared" si="4"/>
        <v>0</v>
      </c>
      <c r="O15" s="2"/>
      <c r="P15" s="2"/>
      <c r="Q15" s="46"/>
      <c r="R15" s="46"/>
      <c r="S15" s="46"/>
      <c r="T15" s="46"/>
      <c r="U15" s="46"/>
      <c r="V15" s="1"/>
      <c r="W15" s="19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x14ac:dyDescent="0.2">
      <c r="A16" s="214"/>
      <c r="B16" s="208"/>
      <c r="C16" s="211"/>
      <c r="D16" s="4" t="s">
        <v>15</v>
      </c>
      <c r="E16" s="44"/>
      <c r="F16" s="41">
        <v>5</v>
      </c>
      <c r="G16" s="41">
        <v>95</v>
      </c>
      <c r="H16" s="42"/>
      <c r="I16" s="42"/>
      <c r="J16" s="59">
        <f>(E16*F16)</f>
        <v>0</v>
      </c>
      <c r="K16" s="59">
        <f>E16*G16</f>
        <v>0</v>
      </c>
      <c r="L16" s="20">
        <f>SUM(J16,K16)</f>
        <v>0</v>
      </c>
      <c r="M16" s="1">
        <f t="shared" si="4"/>
        <v>0</v>
      </c>
      <c r="N16" s="1">
        <f t="shared" si="4"/>
        <v>0</v>
      </c>
      <c r="O16" s="2"/>
      <c r="P16" s="2"/>
      <c r="Q16" s="46"/>
      <c r="R16" s="46"/>
      <c r="S16" s="46"/>
      <c r="T16" s="46"/>
      <c r="U16" s="46"/>
      <c r="V16" s="1"/>
      <c r="W16" s="19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x14ac:dyDescent="0.2">
      <c r="A17" s="214"/>
      <c r="B17" s="208"/>
      <c r="C17" s="211"/>
      <c r="D17" s="4" t="s">
        <v>16</v>
      </c>
      <c r="E17" s="44"/>
      <c r="F17" s="41">
        <v>5</v>
      </c>
      <c r="G17" s="41">
        <v>95</v>
      </c>
      <c r="H17" s="42"/>
      <c r="I17" s="42"/>
      <c r="J17" s="59">
        <f>(E17*F17)</f>
        <v>0</v>
      </c>
      <c r="K17" s="59">
        <f>E17*G17</f>
        <v>0</v>
      </c>
      <c r="L17" s="20">
        <f>SUM(J17,K17)</f>
        <v>0</v>
      </c>
      <c r="M17" s="1">
        <f t="shared" si="4"/>
        <v>0</v>
      </c>
      <c r="N17" s="1">
        <f t="shared" si="4"/>
        <v>0</v>
      </c>
      <c r="O17" s="2"/>
      <c r="P17" s="2"/>
      <c r="Q17" s="46"/>
      <c r="R17" s="46"/>
      <c r="S17" s="46"/>
      <c r="T17" s="46"/>
      <c r="U17" s="46"/>
      <c r="V17" s="1"/>
      <c r="W17" s="19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24" x14ac:dyDescent="0.2">
      <c r="A18" s="214"/>
      <c r="B18" s="208"/>
      <c r="C18" s="211"/>
      <c r="D18" s="23" t="s">
        <v>46</v>
      </c>
      <c r="E18" s="13">
        <f>SUM(E15,E16,E17)</f>
        <v>0</v>
      </c>
      <c r="F18" s="13"/>
      <c r="G18" s="13"/>
      <c r="H18" s="13">
        <f>SUM(H15,H16,H17)</f>
        <v>0</v>
      </c>
      <c r="I18" s="13">
        <f>SUM(I15,I16,I17)</f>
        <v>0</v>
      </c>
      <c r="J18" s="13">
        <f t="shared" ref="J18:V18" si="5">SUM(J15,J16,J17)</f>
        <v>0</v>
      </c>
      <c r="K18" s="13">
        <f t="shared" si="5"/>
        <v>0</v>
      </c>
      <c r="L18" s="13">
        <f t="shared" si="5"/>
        <v>0</v>
      </c>
      <c r="M18" s="13">
        <f t="shared" si="5"/>
        <v>0</v>
      </c>
      <c r="N18" s="13">
        <f t="shared" si="5"/>
        <v>0</v>
      </c>
      <c r="O18" s="13">
        <f t="shared" si="5"/>
        <v>0</v>
      </c>
      <c r="P18" s="13">
        <f t="shared" si="5"/>
        <v>0</v>
      </c>
      <c r="Q18" s="47">
        <f t="shared" si="5"/>
        <v>0</v>
      </c>
      <c r="R18" s="47">
        <f>SUM(R15:R17)</f>
        <v>0</v>
      </c>
      <c r="S18" s="47"/>
      <c r="T18" s="47"/>
      <c r="U18" s="47">
        <f t="shared" si="5"/>
        <v>0</v>
      </c>
      <c r="V18" s="13">
        <f t="shared" si="5"/>
        <v>0</v>
      </c>
      <c r="W18" s="1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x14ac:dyDescent="0.2">
      <c r="A19" s="214"/>
      <c r="B19" s="208"/>
      <c r="C19" s="211"/>
      <c r="D19" s="4" t="s">
        <v>17</v>
      </c>
      <c r="E19" s="40"/>
      <c r="F19" s="41">
        <v>5</v>
      </c>
      <c r="G19" s="41">
        <v>95</v>
      </c>
      <c r="H19" s="42"/>
      <c r="I19" s="42"/>
      <c r="J19" s="59">
        <f>(E19*F19)</f>
        <v>0</v>
      </c>
      <c r="K19" s="59">
        <f>E19*G19</f>
        <v>0</v>
      </c>
      <c r="L19" s="20">
        <f>SUM(J19,K19)</f>
        <v>0</v>
      </c>
      <c r="M19" s="1">
        <f t="shared" ref="M19:N21" si="6">J19-H19</f>
        <v>0</v>
      </c>
      <c r="N19" s="1">
        <f t="shared" si="6"/>
        <v>0</v>
      </c>
      <c r="O19" s="2"/>
      <c r="P19" s="2"/>
      <c r="Q19" s="46"/>
      <c r="R19" s="46"/>
      <c r="S19" s="46"/>
      <c r="T19" s="46"/>
      <c r="U19" s="46"/>
      <c r="V19" s="1"/>
      <c r="W19" s="19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x14ac:dyDescent="0.2">
      <c r="A20" s="214"/>
      <c r="B20" s="208"/>
      <c r="C20" s="211"/>
      <c r="D20" s="4" t="s">
        <v>18</v>
      </c>
      <c r="E20" s="43"/>
      <c r="F20" s="41">
        <v>5</v>
      </c>
      <c r="G20" s="41">
        <v>95</v>
      </c>
      <c r="H20" s="42"/>
      <c r="I20" s="42"/>
      <c r="J20" s="59">
        <f>(E20*F20)</f>
        <v>0</v>
      </c>
      <c r="K20" s="59">
        <f>E20*G20</f>
        <v>0</v>
      </c>
      <c r="L20" s="20">
        <f>SUM(J20,K20)</f>
        <v>0</v>
      </c>
      <c r="M20" s="1">
        <f t="shared" si="6"/>
        <v>0</v>
      </c>
      <c r="N20" s="1">
        <f t="shared" si="6"/>
        <v>0</v>
      </c>
      <c r="O20" s="2"/>
      <c r="P20" s="2"/>
      <c r="Q20" s="46"/>
      <c r="R20" s="46"/>
      <c r="S20" s="46"/>
      <c r="T20" s="46"/>
      <c r="U20" s="46"/>
      <c r="V20" s="1"/>
      <c r="W20" s="19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x14ac:dyDescent="0.2">
      <c r="A21" s="215"/>
      <c r="B21" s="209"/>
      <c r="C21" s="212"/>
      <c r="D21" s="4" t="s">
        <v>19</v>
      </c>
      <c r="E21" s="43"/>
      <c r="F21" s="41">
        <v>5</v>
      </c>
      <c r="G21" s="41">
        <v>95</v>
      </c>
      <c r="H21" s="42"/>
      <c r="I21" s="42"/>
      <c r="J21" s="59">
        <f>(E21*F21)</f>
        <v>0</v>
      </c>
      <c r="K21" s="59">
        <f>E21*G21</f>
        <v>0</v>
      </c>
      <c r="L21" s="20">
        <f>SUM(J21,K21)</f>
        <v>0</v>
      </c>
      <c r="M21" s="1">
        <f t="shared" si="6"/>
        <v>0</v>
      </c>
      <c r="N21" s="1">
        <f t="shared" si="6"/>
        <v>0</v>
      </c>
      <c r="O21" s="2"/>
      <c r="P21" s="2"/>
      <c r="Q21" s="46"/>
      <c r="R21" s="46"/>
      <c r="S21" s="46"/>
      <c r="T21" s="46"/>
      <c r="U21" s="46"/>
      <c r="V21" s="1"/>
      <c r="W21" s="19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24" x14ac:dyDescent="0.2">
      <c r="A22" s="15"/>
      <c r="B22" s="15"/>
      <c r="C22" s="15"/>
      <c r="D22" s="23" t="s">
        <v>47</v>
      </c>
      <c r="E22" s="13">
        <f>SUM(E19,E20,E21)</f>
        <v>0</v>
      </c>
      <c r="F22" s="13"/>
      <c r="G22" s="13"/>
      <c r="H22" s="13">
        <f>SUM(H19,H20,H21)</f>
        <v>0</v>
      </c>
      <c r="I22" s="13">
        <f>SUM(I19,I20,I21)</f>
        <v>0</v>
      </c>
      <c r="J22" s="13">
        <f t="shared" ref="J22:V22" si="7">SUM(J19,J20,J21)</f>
        <v>0</v>
      </c>
      <c r="K22" s="13">
        <f t="shared" si="7"/>
        <v>0</v>
      </c>
      <c r="L22" s="13">
        <f t="shared" si="7"/>
        <v>0</v>
      </c>
      <c r="M22" s="13">
        <f t="shared" si="7"/>
        <v>0</v>
      </c>
      <c r="N22" s="13">
        <f t="shared" si="7"/>
        <v>0</v>
      </c>
      <c r="O22" s="13">
        <f t="shared" si="7"/>
        <v>0</v>
      </c>
      <c r="P22" s="13">
        <f t="shared" si="7"/>
        <v>0</v>
      </c>
      <c r="Q22" s="47">
        <f t="shared" si="7"/>
        <v>0</v>
      </c>
      <c r="R22" s="47">
        <f>SUM(R19:R21)</f>
        <v>0</v>
      </c>
      <c r="S22" s="47"/>
      <c r="T22" s="47"/>
      <c r="U22" s="47">
        <f t="shared" si="7"/>
        <v>0</v>
      </c>
      <c r="V22" s="13">
        <f t="shared" si="7"/>
        <v>0</v>
      </c>
      <c r="W22" s="14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s="28" customFormat="1" ht="24" x14ac:dyDescent="0.2">
      <c r="A23" s="34"/>
      <c r="B23" s="34"/>
      <c r="C23" s="35"/>
      <c r="D23" s="36" t="s">
        <v>50</v>
      </c>
      <c r="E23" s="37">
        <f>SUM(E10+E14+E18+E22)</f>
        <v>0</v>
      </c>
      <c r="F23" s="37"/>
      <c r="G23" s="37"/>
      <c r="H23" s="37">
        <f>SUM(H10+H14+H18+H22)</f>
        <v>0</v>
      </c>
      <c r="I23" s="37">
        <f>SUM(I10+I14+I18+I22)</f>
        <v>0</v>
      </c>
      <c r="J23" s="37">
        <f>SUM(J10+J14+J18+J22)</f>
        <v>0</v>
      </c>
      <c r="K23" s="37">
        <f t="shared" ref="K23:V23" si="8">SUM(K10+K14+K18+K22)</f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P23" s="37">
        <f t="shared" si="8"/>
        <v>0</v>
      </c>
      <c r="Q23" s="48">
        <f t="shared" si="8"/>
        <v>0</v>
      </c>
      <c r="R23" s="48">
        <f>SUM(R22,R18,R14,R10)</f>
        <v>0</v>
      </c>
      <c r="S23" s="48">
        <f>I23-Q23</f>
        <v>0</v>
      </c>
      <c r="T23" s="48">
        <f>H23-R23</f>
        <v>0</v>
      </c>
      <c r="U23" s="48">
        <f t="shared" si="8"/>
        <v>0</v>
      </c>
      <c r="V23" s="37">
        <f t="shared" si="8"/>
        <v>0</v>
      </c>
      <c r="W23" s="38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s="28" customFormat="1" ht="36" x14ac:dyDescent="0.2">
      <c r="A24" s="24"/>
      <c r="B24" s="24"/>
      <c r="C24" s="25"/>
      <c r="D24" s="26" t="s">
        <v>51</v>
      </c>
      <c r="E24" s="27">
        <f>E23+'2024'!E24</f>
        <v>202308.61000000002</v>
      </c>
      <c r="F24" s="27"/>
      <c r="G24" s="27"/>
      <c r="H24" s="27">
        <f>H23+'2024'!H24</f>
        <v>192275.53199999998</v>
      </c>
      <c r="I24" s="27">
        <f>I23+'2024'!I24</f>
        <v>4134929.72</v>
      </c>
      <c r="J24" s="27">
        <f>J23+'2024'!J24</f>
        <v>378708.18800000002</v>
      </c>
      <c r="K24" s="27">
        <f>K23+'2024'!K24</f>
        <v>7543099</v>
      </c>
      <c r="L24" s="27">
        <f>L23+'2024'!L24</f>
        <v>7921807.1880000001</v>
      </c>
      <c r="M24" s="27">
        <f>M23+'2024'!M24</f>
        <v>186432.65599999999</v>
      </c>
      <c r="N24" s="27">
        <f>N23+'2024'!N24</f>
        <v>3408169.2799999993</v>
      </c>
      <c r="O24" s="27">
        <f>O23+'2024'!O24</f>
        <v>0</v>
      </c>
      <c r="P24" s="27">
        <f>P23+'2024'!P24</f>
        <v>0</v>
      </c>
      <c r="Q24" s="27">
        <f>Q23+'2024'!Q24</f>
        <v>2268658.92</v>
      </c>
      <c r="R24" s="27">
        <f>SUM(R23+'2024'!R24)</f>
        <v>60733</v>
      </c>
      <c r="S24" s="27">
        <f>I24-Q24</f>
        <v>1866270.8000000003</v>
      </c>
      <c r="T24" s="27">
        <f>H24-R24</f>
        <v>131542.53199999998</v>
      </c>
      <c r="U24" s="27">
        <f>U23+'2024'!U24</f>
        <v>0</v>
      </c>
      <c r="V24" s="27">
        <f>V23+'2024'!V24</f>
        <v>0</v>
      </c>
      <c r="W24" s="27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213">
        <v>2</v>
      </c>
      <c r="B25" s="206" t="s">
        <v>27</v>
      </c>
      <c r="C25" s="216" t="s">
        <v>56</v>
      </c>
      <c r="D25" s="4" t="s">
        <v>8</v>
      </c>
      <c r="E25" s="40"/>
      <c r="F25" s="41">
        <v>5</v>
      </c>
      <c r="G25" s="41">
        <v>95</v>
      </c>
      <c r="H25" s="148"/>
      <c r="I25" s="149"/>
      <c r="J25" s="2">
        <f>(E25*F25)</f>
        <v>0</v>
      </c>
      <c r="K25" s="2">
        <f>E25*G25</f>
        <v>0</v>
      </c>
      <c r="L25" s="20">
        <f>SUM(J25,K25)</f>
        <v>0</v>
      </c>
      <c r="M25" s="1">
        <f t="shared" ref="M25:N26" si="9">J25-H25</f>
        <v>0</v>
      </c>
      <c r="N25" s="1">
        <f t="shared" si="9"/>
        <v>0</v>
      </c>
      <c r="O25" s="2"/>
      <c r="P25" s="2"/>
      <c r="Q25" s="46"/>
      <c r="R25" s="46"/>
      <c r="S25" s="46"/>
      <c r="T25" s="46"/>
      <c r="U25" s="46"/>
      <c r="V25" s="1"/>
      <c r="W25" s="19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" customHeight="1" x14ac:dyDescent="0.2">
      <c r="A26" s="214"/>
      <c r="B26" s="207"/>
      <c r="C26" s="217"/>
      <c r="D26" s="4" t="s">
        <v>9</v>
      </c>
      <c r="E26" s="43"/>
      <c r="F26" s="41">
        <v>5</v>
      </c>
      <c r="G26" s="41">
        <v>95</v>
      </c>
      <c r="H26" s="149"/>
      <c r="I26" s="149"/>
      <c r="J26" s="2">
        <f>(E26*F26)</f>
        <v>0</v>
      </c>
      <c r="K26" s="2">
        <f>E26*G26</f>
        <v>0</v>
      </c>
      <c r="L26" s="20">
        <f>SUM(J26,K26)</f>
        <v>0</v>
      </c>
      <c r="M26" s="1">
        <f t="shared" si="9"/>
        <v>0</v>
      </c>
      <c r="N26" s="1">
        <f t="shared" si="9"/>
        <v>0</v>
      </c>
      <c r="O26" s="2"/>
      <c r="P26" s="2"/>
      <c r="Q26" s="46"/>
      <c r="R26" s="46"/>
      <c r="S26" s="46"/>
      <c r="T26" s="46"/>
      <c r="U26" s="46"/>
      <c r="V26" s="1"/>
      <c r="W26" s="19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" customHeight="1" x14ac:dyDescent="0.2">
      <c r="A27" s="214"/>
      <c r="B27" s="207"/>
      <c r="C27" s="217"/>
      <c r="D27" s="4" t="s">
        <v>57</v>
      </c>
      <c r="E27" s="43"/>
      <c r="F27" s="41">
        <v>5</v>
      </c>
      <c r="G27" s="41">
        <v>95</v>
      </c>
      <c r="H27" s="42"/>
      <c r="I27" s="42"/>
      <c r="J27" s="2">
        <f>(E27*F27)</f>
        <v>0</v>
      </c>
      <c r="K27" s="2">
        <f>E27*G27</f>
        <v>0</v>
      </c>
      <c r="L27" s="20">
        <f>SUM(J27,K27)</f>
        <v>0</v>
      </c>
      <c r="M27" s="1">
        <f>J27-H27</f>
        <v>0</v>
      </c>
      <c r="N27" s="1">
        <f>K27-I27</f>
        <v>0</v>
      </c>
      <c r="O27" s="2"/>
      <c r="P27" s="2"/>
      <c r="Q27" s="46"/>
      <c r="R27" s="46"/>
      <c r="S27" s="46"/>
      <c r="T27" s="46"/>
      <c r="U27" s="46"/>
      <c r="V27" s="1"/>
      <c r="W27" s="19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214"/>
      <c r="B28" s="207"/>
      <c r="C28" s="217"/>
      <c r="D28" s="23" t="s">
        <v>44</v>
      </c>
      <c r="E28" s="13">
        <f>SUM(E25:E27)</f>
        <v>0</v>
      </c>
      <c r="F28" s="13"/>
      <c r="G28" s="13"/>
      <c r="H28" s="13">
        <f t="shared" ref="H28:Q28" si="10">SUM(H25:H27)</f>
        <v>0</v>
      </c>
      <c r="I28" s="13">
        <f t="shared" si="10"/>
        <v>0</v>
      </c>
      <c r="J28" s="13">
        <f t="shared" si="10"/>
        <v>0</v>
      </c>
      <c r="K28" s="13">
        <f t="shared" si="10"/>
        <v>0</v>
      </c>
      <c r="L28" s="13">
        <f t="shared" si="10"/>
        <v>0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13">
        <f t="shared" si="10"/>
        <v>0</v>
      </c>
      <c r="Q28" s="13">
        <f t="shared" si="10"/>
        <v>0</v>
      </c>
      <c r="R28" s="13">
        <f>SUM(R25:R27)</f>
        <v>0</v>
      </c>
      <c r="S28" s="13"/>
      <c r="T28" s="13"/>
      <c r="U28" s="13">
        <f>SUM(U25:U27)</f>
        <v>0</v>
      </c>
      <c r="V28" s="13">
        <f>SUM(V25:V27)</f>
        <v>0</v>
      </c>
      <c r="W28" s="1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214"/>
      <c r="B29" s="207"/>
      <c r="C29" s="217"/>
      <c r="D29" s="4" t="s">
        <v>11</v>
      </c>
      <c r="E29" s="40"/>
      <c r="F29" s="41">
        <v>5</v>
      </c>
      <c r="G29" s="41">
        <v>95</v>
      </c>
      <c r="H29" s="149"/>
      <c r="I29" s="149"/>
      <c r="J29" s="2">
        <f>(E29*F29)</f>
        <v>0</v>
      </c>
      <c r="K29" s="2">
        <f>E29*G29</f>
        <v>0</v>
      </c>
      <c r="L29" s="20">
        <f>SUM(J29,K29)</f>
        <v>0</v>
      </c>
      <c r="M29" s="1">
        <f t="shared" ref="M29:N31" si="11">J29-H29</f>
        <v>0</v>
      </c>
      <c r="N29" s="1">
        <f t="shared" si="11"/>
        <v>0</v>
      </c>
      <c r="O29" s="2"/>
      <c r="P29" s="2"/>
      <c r="Q29" s="46"/>
      <c r="R29" s="46"/>
      <c r="S29" s="46"/>
      <c r="T29" s="46"/>
      <c r="U29" s="46"/>
      <c r="V29" s="1"/>
      <c r="W29" s="19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x14ac:dyDescent="0.2">
      <c r="A30" s="214"/>
      <c r="B30" s="207"/>
      <c r="C30" s="217"/>
      <c r="D30" s="4" t="s">
        <v>12</v>
      </c>
      <c r="E30" s="40"/>
      <c r="F30" s="41">
        <v>5</v>
      </c>
      <c r="G30" s="41">
        <v>95</v>
      </c>
      <c r="H30" s="58"/>
      <c r="I30" s="58"/>
      <c r="J30" s="2">
        <f>(E30*F30)</f>
        <v>0</v>
      </c>
      <c r="K30" s="2">
        <f>E30*G30</f>
        <v>0</v>
      </c>
      <c r="L30" s="20">
        <f>SUM(J30,K30)</f>
        <v>0</v>
      </c>
      <c r="M30" s="1">
        <f t="shared" si="11"/>
        <v>0</v>
      </c>
      <c r="N30" s="1">
        <f t="shared" si="11"/>
        <v>0</v>
      </c>
      <c r="O30" s="2"/>
      <c r="P30" s="2"/>
      <c r="Q30" s="46"/>
      <c r="R30" s="46"/>
      <c r="S30" s="46"/>
      <c r="T30" s="46"/>
      <c r="U30" s="46"/>
      <c r="V30" s="1"/>
      <c r="W30" s="53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214"/>
      <c r="B31" s="207"/>
      <c r="C31" s="217"/>
      <c r="D31" s="4" t="s">
        <v>13</v>
      </c>
      <c r="E31" s="40"/>
      <c r="F31" s="41">
        <v>5</v>
      </c>
      <c r="G31" s="41">
        <v>95</v>
      </c>
      <c r="H31" s="58"/>
      <c r="I31" s="58"/>
      <c r="J31" s="2">
        <f>(E31*F31)</f>
        <v>0</v>
      </c>
      <c r="K31" s="2">
        <f>E31*G31</f>
        <v>0</v>
      </c>
      <c r="L31" s="20">
        <f>SUM(J31,K31)</f>
        <v>0</v>
      </c>
      <c r="M31" s="1">
        <f t="shared" si="11"/>
        <v>0</v>
      </c>
      <c r="N31" s="1">
        <f t="shared" si="11"/>
        <v>0</v>
      </c>
      <c r="O31" s="2"/>
      <c r="P31" s="2"/>
      <c r="Q31" s="46"/>
      <c r="R31" s="46"/>
      <c r="S31" s="46"/>
      <c r="T31" s="46"/>
      <c r="U31" s="46"/>
      <c r="V31" s="1"/>
      <c r="W31" s="19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214"/>
      <c r="B32" s="207"/>
      <c r="C32" s="217"/>
      <c r="D32" s="23" t="s">
        <v>45</v>
      </c>
      <c r="E32" s="13">
        <f>SUM(E29,E30,E31)</f>
        <v>0</v>
      </c>
      <c r="F32" s="13"/>
      <c r="G32" s="13"/>
      <c r="H32" s="29">
        <f>SUM(H29:H31)</f>
        <v>0</v>
      </c>
      <c r="I32" s="29">
        <f>SUM(I29:I31)</f>
        <v>0</v>
      </c>
      <c r="J32" s="13">
        <f t="shared" ref="J32:V32" si="12">SUM(J29,J30,J31)</f>
        <v>0</v>
      </c>
      <c r="K32" s="13">
        <f t="shared" si="12"/>
        <v>0</v>
      </c>
      <c r="L32" s="13">
        <f t="shared" si="12"/>
        <v>0</v>
      </c>
      <c r="M32" s="13">
        <f t="shared" si="12"/>
        <v>0</v>
      </c>
      <c r="N32" s="13">
        <f t="shared" si="12"/>
        <v>0</v>
      </c>
      <c r="O32" s="13">
        <f t="shared" si="12"/>
        <v>0</v>
      </c>
      <c r="P32" s="13">
        <f t="shared" si="12"/>
        <v>0</v>
      </c>
      <c r="Q32" s="47">
        <f t="shared" si="12"/>
        <v>0</v>
      </c>
      <c r="R32" s="13">
        <f>SUM(R29:R31)</f>
        <v>0</v>
      </c>
      <c r="S32" s="47"/>
      <c r="T32" s="47"/>
      <c r="U32" s="47">
        <f t="shared" si="12"/>
        <v>0</v>
      </c>
      <c r="V32" s="13">
        <f t="shared" si="12"/>
        <v>0</v>
      </c>
      <c r="W32" s="14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214"/>
      <c r="B33" s="208"/>
      <c r="C33" s="217"/>
      <c r="D33" s="4" t="s">
        <v>14</v>
      </c>
      <c r="E33" s="43"/>
      <c r="F33" s="41">
        <v>5</v>
      </c>
      <c r="G33" s="41">
        <v>95</v>
      </c>
      <c r="H33" s="58"/>
      <c r="I33" s="58"/>
      <c r="J33" s="2">
        <f>(E33*F33)</f>
        <v>0</v>
      </c>
      <c r="K33" s="2">
        <f>E33*G33</f>
        <v>0</v>
      </c>
      <c r="L33" s="20">
        <f>SUM(J33,K33)</f>
        <v>0</v>
      </c>
      <c r="M33" s="1">
        <f t="shared" ref="M33:N35" si="13">J33-H33</f>
        <v>0</v>
      </c>
      <c r="N33" s="1">
        <f t="shared" si="13"/>
        <v>0</v>
      </c>
      <c r="O33" s="2"/>
      <c r="P33" s="2"/>
      <c r="Q33" s="46"/>
      <c r="R33" s="46"/>
      <c r="S33" s="46"/>
      <c r="T33" s="46"/>
      <c r="U33" s="46"/>
      <c r="V33" s="1"/>
      <c r="W33" s="19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214"/>
      <c r="B34" s="208"/>
      <c r="C34" s="217"/>
      <c r="D34" s="4" t="s">
        <v>15</v>
      </c>
      <c r="E34" s="40"/>
      <c r="F34" s="41">
        <v>5</v>
      </c>
      <c r="G34" s="41">
        <v>95</v>
      </c>
      <c r="H34" s="42"/>
      <c r="I34" s="42"/>
      <c r="J34" s="2">
        <f>(E34*F34)</f>
        <v>0</v>
      </c>
      <c r="K34" s="2">
        <f>E34*G34</f>
        <v>0</v>
      </c>
      <c r="L34" s="20">
        <f>SUM(J34,K34)</f>
        <v>0</v>
      </c>
      <c r="M34" s="1">
        <f t="shared" si="13"/>
        <v>0</v>
      </c>
      <c r="N34" s="1">
        <f t="shared" si="13"/>
        <v>0</v>
      </c>
      <c r="O34" s="2"/>
      <c r="P34" s="2"/>
      <c r="Q34" s="46"/>
      <c r="R34" s="46"/>
      <c r="S34" s="46"/>
      <c r="T34" s="46"/>
      <c r="U34" s="46"/>
      <c r="V34" s="1"/>
      <c r="W34" s="19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214"/>
      <c r="B35" s="208"/>
      <c r="C35" s="217"/>
      <c r="D35" s="4" t="s">
        <v>16</v>
      </c>
      <c r="E35" s="43"/>
      <c r="F35" s="41">
        <v>5</v>
      </c>
      <c r="G35" s="41">
        <v>95</v>
      </c>
      <c r="H35" s="42"/>
      <c r="I35" s="42"/>
      <c r="J35" s="2">
        <f>(E35*F35)</f>
        <v>0</v>
      </c>
      <c r="K35" s="2">
        <f>E35*G35</f>
        <v>0</v>
      </c>
      <c r="L35" s="20">
        <f>SUM(J35,K35)</f>
        <v>0</v>
      </c>
      <c r="M35" s="1">
        <f t="shared" si="13"/>
        <v>0</v>
      </c>
      <c r="N35" s="1">
        <f t="shared" si="13"/>
        <v>0</v>
      </c>
      <c r="O35" s="2"/>
      <c r="P35" s="2"/>
      <c r="Q35" s="46"/>
      <c r="R35" s="46"/>
      <c r="S35" s="46"/>
      <c r="T35" s="46"/>
      <c r="U35" s="46"/>
      <c r="V35" s="1"/>
      <c r="W35" s="19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214"/>
      <c r="B36" s="208"/>
      <c r="C36" s="217"/>
      <c r="D36" s="23" t="s">
        <v>46</v>
      </c>
      <c r="E36" s="13">
        <f>SUM(E33,E34,E35)</f>
        <v>0</v>
      </c>
      <c r="F36" s="13"/>
      <c r="G36" s="13"/>
      <c r="H36" s="29">
        <f>SUM(H33:H35)</f>
        <v>0</v>
      </c>
      <c r="I36" s="29">
        <f>SUM(I33:I35)</f>
        <v>0</v>
      </c>
      <c r="J36" s="13">
        <f t="shared" ref="J36:V36" si="14">SUM(J33,J34,J35)</f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  <c r="O36" s="13">
        <f t="shared" si="14"/>
        <v>0</v>
      </c>
      <c r="P36" s="13">
        <f t="shared" si="14"/>
        <v>0</v>
      </c>
      <c r="Q36" s="47">
        <f t="shared" si="14"/>
        <v>0</v>
      </c>
      <c r="R36" s="13">
        <f>SUM(R33:R35)</f>
        <v>0</v>
      </c>
      <c r="S36" s="47"/>
      <c r="T36" s="47"/>
      <c r="U36" s="47">
        <f t="shared" si="14"/>
        <v>0</v>
      </c>
      <c r="V36" s="13">
        <f t="shared" si="14"/>
        <v>0</v>
      </c>
      <c r="W36" s="14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214"/>
      <c r="B37" s="208"/>
      <c r="C37" s="217"/>
      <c r="D37" s="4" t="s">
        <v>17</v>
      </c>
      <c r="E37" s="40"/>
      <c r="F37" s="41">
        <v>5</v>
      </c>
      <c r="G37" s="41">
        <v>95</v>
      </c>
      <c r="H37" s="42"/>
      <c r="I37" s="42"/>
      <c r="J37" s="2">
        <f>(E37*F37)</f>
        <v>0</v>
      </c>
      <c r="K37" s="2">
        <f>E37*G37</f>
        <v>0</v>
      </c>
      <c r="L37" s="20">
        <f>SUM(J37,K37)</f>
        <v>0</v>
      </c>
      <c r="M37" s="1">
        <f t="shared" ref="M37:N39" si="15">J37-H37</f>
        <v>0</v>
      </c>
      <c r="N37" s="1">
        <f t="shared" si="15"/>
        <v>0</v>
      </c>
      <c r="O37" s="2"/>
      <c r="P37" s="2"/>
      <c r="Q37" s="46"/>
      <c r="R37" s="46"/>
      <c r="S37" s="46"/>
      <c r="T37" s="46"/>
      <c r="U37" s="46"/>
      <c r="V37" s="1"/>
      <c r="W37" s="19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214"/>
      <c r="B38" s="208"/>
      <c r="C38" s="217"/>
      <c r="D38" s="4" t="s">
        <v>18</v>
      </c>
      <c r="E38" s="40"/>
      <c r="F38" s="41">
        <v>5</v>
      </c>
      <c r="G38" s="41">
        <v>95</v>
      </c>
      <c r="H38" s="42"/>
      <c r="I38" s="42"/>
      <c r="J38" s="2">
        <f>(E38*F38)</f>
        <v>0</v>
      </c>
      <c r="K38" s="2">
        <f>E38*G38</f>
        <v>0</v>
      </c>
      <c r="L38" s="20">
        <f>SUM(J38,K38)</f>
        <v>0</v>
      </c>
      <c r="M38" s="1">
        <f t="shared" si="15"/>
        <v>0</v>
      </c>
      <c r="N38" s="1">
        <f t="shared" si="15"/>
        <v>0</v>
      </c>
      <c r="O38" s="2"/>
      <c r="P38" s="2"/>
      <c r="Q38" s="46"/>
      <c r="R38" s="46"/>
      <c r="S38" s="46"/>
      <c r="T38" s="46"/>
      <c r="U38" s="46"/>
      <c r="V38" s="1"/>
      <c r="W38" s="19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3.5" customHeight="1" x14ac:dyDescent="0.2">
      <c r="A39" s="215"/>
      <c r="B39" s="209"/>
      <c r="C39" s="218"/>
      <c r="D39" s="4" t="s">
        <v>19</v>
      </c>
      <c r="E39" s="43"/>
      <c r="F39" s="41">
        <v>5</v>
      </c>
      <c r="G39" s="41">
        <v>95</v>
      </c>
      <c r="H39" s="42"/>
      <c r="I39" s="42"/>
      <c r="J39" s="2">
        <f>(E39*F39)</f>
        <v>0</v>
      </c>
      <c r="K39" s="2">
        <f>E39*G39</f>
        <v>0</v>
      </c>
      <c r="L39" s="20">
        <f>SUM(J39,K39)</f>
        <v>0</v>
      </c>
      <c r="M39" s="1">
        <f t="shared" si="15"/>
        <v>0</v>
      </c>
      <c r="N39" s="1">
        <f t="shared" si="15"/>
        <v>0</v>
      </c>
      <c r="O39" s="2"/>
      <c r="P39" s="2"/>
      <c r="Q39" s="46"/>
      <c r="R39" s="46"/>
      <c r="S39" s="46"/>
      <c r="T39" s="46"/>
      <c r="U39" s="46"/>
      <c r="V39" s="1"/>
      <c r="W39" s="19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24" x14ac:dyDescent="0.2">
      <c r="A40" s="16"/>
      <c r="B40" s="16"/>
      <c r="C40" s="16"/>
      <c r="D40" s="23" t="s">
        <v>47</v>
      </c>
      <c r="E40" s="13">
        <f>SUM(E37,E38,E39)</f>
        <v>0</v>
      </c>
      <c r="F40" s="13"/>
      <c r="G40" s="13"/>
      <c r="H40" s="29">
        <f>SUM(H37:H39)</f>
        <v>0</v>
      </c>
      <c r="I40" s="29">
        <f>SUM(I37:I39)</f>
        <v>0</v>
      </c>
      <c r="J40" s="13">
        <f t="shared" ref="J40:V40" si="16">SUM(J37,J38,J39)</f>
        <v>0</v>
      </c>
      <c r="K40" s="13">
        <f t="shared" si="16"/>
        <v>0</v>
      </c>
      <c r="L40" s="13">
        <f t="shared" si="16"/>
        <v>0</v>
      </c>
      <c r="M40" s="13">
        <f t="shared" si="16"/>
        <v>0</v>
      </c>
      <c r="N40" s="13">
        <f t="shared" si="16"/>
        <v>0</v>
      </c>
      <c r="O40" s="13">
        <f t="shared" si="16"/>
        <v>0</v>
      </c>
      <c r="P40" s="13">
        <f t="shared" si="16"/>
        <v>0</v>
      </c>
      <c r="Q40" s="47">
        <f t="shared" si="16"/>
        <v>0</v>
      </c>
      <c r="R40" s="13">
        <f>SUM(R37:R39)</f>
        <v>0</v>
      </c>
      <c r="S40" s="47"/>
      <c r="T40" s="47"/>
      <c r="U40" s="47">
        <f t="shared" si="16"/>
        <v>0</v>
      </c>
      <c r="V40" s="13">
        <f t="shared" si="16"/>
        <v>0</v>
      </c>
      <c r="W40" s="14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s="28" customFormat="1" ht="24" x14ac:dyDescent="0.2">
      <c r="A41" s="34"/>
      <c r="B41" s="34"/>
      <c r="C41" s="35"/>
      <c r="D41" s="36" t="s">
        <v>50</v>
      </c>
      <c r="E41" s="37">
        <f>SUM(E28+E32+E36+E40)</f>
        <v>0</v>
      </c>
      <c r="F41" s="37"/>
      <c r="G41" s="37"/>
      <c r="H41" s="37">
        <f>SUM(H28+H32+H36+H40)</f>
        <v>0</v>
      </c>
      <c r="I41" s="37">
        <f>SUM(I28+I32+I36+I40)</f>
        <v>0</v>
      </c>
      <c r="J41" s="37">
        <f t="shared" ref="J41:V41" si="17">SUM(J28+J32+J36+J40)</f>
        <v>0</v>
      </c>
      <c r="K41" s="37">
        <f t="shared" si="17"/>
        <v>0</v>
      </c>
      <c r="L41" s="37">
        <f t="shared" si="17"/>
        <v>0</v>
      </c>
      <c r="M41" s="37">
        <f t="shared" si="17"/>
        <v>0</v>
      </c>
      <c r="N41" s="37">
        <f t="shared" si="17"/>
        <v>0</v>
      </c>
      <c r="O41" s="37">
        <f t="shared" si="17"/>
        <v>0</v>
      </c>
      <c r="P41" s="37">
        <f t="shared" si="17"/>
        <v>0</v>
      </c>
      <c r="Q41" s="48">
        <f t="shared" si="17"/>
        <v>0</v>
      </c>
      <c r="R41" s="48">
        <f>SUM(R28+R32+R36+R40)</f>
        <v>0</v>
      </c>
      <c r="S41" s="48">
        <f>I41-Q41</f>
        <v>0</v>
      </c>
      <c r="T41" s="48">
        <f>H41-R41</f>
        <v>0</v>
      </c>
      <c r="U41" s="48">
        <f t="shared" si="17"/>
        <v>0</v>
      </c>
      <c r="V41" s="37">
        <f t="shared" si="17"/>
        <v>0</v>
      </c>
      <c r="W41" s="3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s="28" customFormat="1" ht="36" x14ac:dyDescent="0.2">
      <c r="A42" s="24"/>
      <c r="B42" s="24"/>
      <c r="C42" s="25"/>
      <c r="D42" s="26" t="s">
        <v>51</v>
      </c>
      <c r="E42" s="27">
        <f>E41+'2024'!E42</f>
        <v>59626.01</v>
      </c>
      <c r="F42" s="27"/>
      <c r="G42" s="27"/>
      <c r="H42" s="27">
        <f>H41+'2024'!H42</f>
        <v>105050.66200000001</v>
      </c>
      <c r="I42" s="27">
        <f>I41+'2024'!I42</f>
        <v>2435544.5900000003</v>
      </c>
      <c r="J42" s="27">
        <f>J41+'2024'!J42</f>
        <v>114809.04400000001</v>
      </c>
      <c r="K42" s="27">
        <f>K41+'2024'!K42</f>
        <v>2769344.49</v>
      </c>
      <c r="L42" s="27">
        <f>L41+'2024'!L42</f>
        <v>2884153.534</v>
      </c>
      <c r="M42" s="27">
        <f>M41+'2024'!M42</f>
        <v>9758.3819999999996</v>
      </c>
      <c r="N42" s="27">
        <f>N41+'2024'!N42</f>
        <v>333799.90000000002</v>
      </c>
      <c r="O42" s="27">
        <f>O41+'2024'!O42</f>
        <v>0</v>
      </c>
      <c r="P42" s="27">
        <f>P41+'2024'!P42</f>
        <v>0</v>
      </c>
      <c r="Q42" s="27">
        <f>Q41+'2024'!Q42</f>
        <v>2200493.38</v>
      </c>
      <c r="R42" s="27">
        <f>SUM(R41+'2024'!R42)</f>
        <v>16318.6</v>
      </c>
      <c r="S42" s="27">
        <f>I42-Q42</f>
        <v>235051.21000000043</v>
      </c>
      <c r="T42" s="27">
        <f>H42-R42</f>
        <v>88732.062000000005</v>
      </c>
      <c r="U42" s="27">
        <f>U41+'2024'!U42</f>
        <v>0</v>
      </c>
      <c r="V42" s="27">
        <f>V41+'2024'!V42</f>
        <v>0</v>
      </c>
      <c r="W42" s="27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213">
        <v>3</v>
      </c>
      <c r="B43" s="206" t="s">
        <v>27</v>
      </c>
      <c r="C43" s="216" t="s">
        <v>24</v>
      </c>
      <c r="D43" s="4" t="s">
        <v>8</v>
      </c>
      <c r="E43" s="40"/>
      <c r="F43" s="41">
        <v>5</v>
      </c>
      <c r="G43" s="41">
        <v>95</v>
      </c>
      <c r="H43" s="45"/>
      <c r="I43" s="45"/>
      <c r="J43" s="2">
        <f>(E43*F43)</f>
        <v>0</v>
      </c>
      <c r="K43" s="2">
        <f>E43*G43</f>
        <v>0</v>
      </c>
      <c r="L43" s="20">
        <f>SUM(J43,K43)</f>
        <v>0</v>
      </c>
      <c r="M43" s="1">
        <f t="shared" ref="M43:N43" si="18">J43-H43</f>
        <v>0</v>
      </c>
      <c r="N43" s="1">
        <f t="shared" si="18"/>
        <v>0</v>
      </c>
      <c r="O43" s="2"/>
      <c r="P43" s="2"/>
      <c r="Q43" s="46"/>
      <c r="R43" s="46"/>
      <c r="S43" s="46"/>
      <c r="T43" s="46"/>
      <c r="U43" s="46"/>
      <c r="V43" s="1"/>
      <c r="W43" s="1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214"/>
      <c r="B44" s="207"/>
      <c r="C44" s="217"/>
      <c r="D44" s="4" t="s">
        <v>9</v>
      </c>
      <c r="E44" s="43"/>
      <c r="F44" s="41">
        <v>5</v>
      </c>
      <c r="G44" s="41">
        <v>95</v>
      </c>
      <c r="H44" s="45"/>
      <c r="I44" s="45"/>
      <c r="J44" s="2">
        <f>(E44*F44)</f>
        <v>0</v>
      </c>
      <c r="K44" s="2">
        <f>E44*G44</f>
        <v>0</v>
      </c>
      <c r="L44" s="20">
        <f>SUM(J44,K44)</f>
        <v>0</v>
      </c>
      <c r="M44" s="1">
        <f>J44-H44</f>
        <v>0</v>
      </c>
      <c r="N44" s="1">
        <f>K44-I44</f>
        <v>0</v>
      </c>
      <c r="O44" s="2"/>
      <c r="P44" s="2"/>
      <c r="Q44" s="46"/>
      <c r="R44" s="46"/>
      <c r="S44" s="46"/>
      <c r="T44" s="46"/>
      <c r="U44" s="46"/>
      <c r="V44" s="1"/>
      <c r="W44" s="19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214"/>
      <c r="B45" s="207"/>
      <c r="C45" s="217"/>
      <c r="D45" s="4" t="s">
        <v>10</v>
      </c>
      <c r="E45" s="43"/>
      <c r="F45" s="41">
        <v>5</v>
      </c>
      <c r="G45" s="41">
        <v>95</v>
      </c>
      <c r="H45" s="45"/>
      <c r="I45" s="45"/>
      <c r="J45" s="2">
        <f>(E45*F45)</f>
        <v>0</v>
      </c>
      <c r="K45" s="2">
        <f>E45*G45</f>
        <v>0</v>
      </c>
      <c r="L45" s="20">
        <f>SUM(J45,K45)</f>
        <v>0</v>
      </c>
      <c r="M45" s="1">
        <f>J45-H45</f>
        <v>0</v>
      </c>
      <c r="N45" s="1">
        <f>K45-I45</f>
        <v>0</v>
      </c>
      <c r="O45" s="2"/>
      <c r="P45" s="2"/>
      <c r="Q45" s="46"/>
      <c r="R45" s="46"/>
      <c r="S45" s="46"/>
      <c r="T45" s="46"/>
      <c r="U45" s="46"/>
      <c r="V45" s="1"/>
      <c r="W45" s="19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214"/>
      <c r="B46" s="207"/>
      <c r="C46" s="217"/>
      <c r="D46" s="23" t="s">
        <v>44</v>
      </c>
      <c r="E46" s="13">
        <f>SUM(E43:E45)</f>
        <v>0</v>
      </c>
      <c r="F46" s="13"/>
      <c r="G46" s="13"/>
      <c r="H46" s="13">
        <f t="shared" ref="H46:Q46" si="19">SUM(H43:H45)</f>
        <v>0</v>
      </c>
      <c r="I46" s="13">
        <f t="shared" si="19"/>
        <v>0</v>
      </c>
      <c r="J46" s="13">
        <f t="shared" si="19"/>
        <v>0</v>
      </c>
      <c r="K46" s="13">
        <f t="shared" si="19"/>
        <v>0</v>
      </c>
      <c r="L46" s="13">
        <f t="shared" si="19"/>
        <v>0</v>
      </c>
      <c r="M46" s="13">
        <f t="shared" si="19"/>
        <v>0</v>
      </c>
      <c r="N46" s="13">
        <f t="shared" si="19"/>
        <v>0</v>
      </c>
      <c r="O46" s="13">
        <f t="shared" si="19"/>
        <v>0</v>
      </c>
      <c r="P46" s="13">
        <f t="shared" si="19"/>
        <v>0</v>
      </c>
      <c r="Q46" s="13">
        <f t="shared" si="19"/>
        <v>0</v>
      </c>
      <c r="R46" s="13">
        <f>SUM(R43:R45)</f>
        <v>0</v>
      </c>
      <c r="S46" s="13"/>
      <c r="T46" s="13"/>
      <c r="U46" s="13">
        <f>SUM(U43:U45)</f>
        <v>0</v>
      </c>
      <c r="V46" s="13">
        <f>SUM(V43:V45)</f>
        <v>0</v>
      </c>
      <c r="W46" s="14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214"/>
      <c r="B47" s="207"/>
      <c r="C47" s="217"/>
      <c r="D47" s="4" t="s">
        <v>11</v>
      </c>
      <c r="E47" s="40"/>
      <c r="F47" s="41">
        <v>5</v>
      </c>
      <c r="G47" s="41">
        <v>95</v>
      </c>
      <c r="H47" s="42"/>
      <c r="I47" s="42"/>
      <c r="J47" s="2">
        <f>(E47*F47)</f>
        <v>0</v>
      </c>
      <c r="K47" s="2">
        <f>E47*G47</f>
        <v>0</v>
      </c>
      <c r="L47" s="20">
        <f>SUM(J47,K47)</f>
        <v>0</v>
      </c>
      <c r="M47" s="1">
        <f t="shared" ref="M47:N49" si="20">J47-H47</f>
        <v>0</v>
      </c>
      <c r="N47" s="1">
        <f t="shared" si="20"/>
        <v>0</v>
      </c>
      <c r="O47" s="2"/>
      <c r="P47" s="2"/>
      <c r="Q47" s="46"/>
      <c r="R47" s="46"/>
      <c r="S47" s="46"/>
      <c r="T47" s="46"/>
      <c r="U47" s="46"/>
      <c r="V47" s="1"/>
      <c r="W47" s="19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214"/>
      <c r="B48" s="207"/>
      <c r="C48" s="217"/>
      <c r="D48" s="4" t="s">
        <v>12</v>
      </c>
      <c r="E48" s="40"/>
      <c r="F48" s="41">
        <v>5</v>
      </c>
      <c r="G48" s="41">
        <v>95</v>
      </c>
      <c r="H48" s="42"/>
      <c r="I48" s="42"/>
      <c r="J48" s="2">
        <f>(E48*F48)</f>
        <v>0</v>
      </c>
      <c r="K48" s="2">
        <f>E48*G48</f>
        <v>0</v>
      </c>
      <c r="L48" s="20">
        <f>SUM(J48,K48)</f>
        <v>0</v>
      </c>
      <c r="M48" s="1">
        <f t="shared" si="20"/>
        <v>0</v>
      </c>
      <c r="N48" s="1">
        <f t="shared" si="20"/>
        <v>0</v>
      </c>
      <c r="O48" s="2"/>
      <c r="P48" s="2"/>
      <c r="Q48" s="154"/>
      <c r="R48" s="46"/>
      <c r="S48" s="46"/>
      <c r="T48" s="46"/>
      <c r="U48" s="46"/>
      <c r="V48" s="1"/>
      <c r="W48" s="19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214"/>
      <c r="B49" s="207"/>
      <c r="C49" s="217"/>
      <c r="D49" s="4" t="s">
        <v>13</v>
      </c>
      <c r="E49" s="40"/>
      <c r="F49" s="41">
        <v>5</v>
      </c>
      <c r="G49" s="41">
        <v>95</v>
      </c>
      <c r="H49" s="42"/>
      <c r="I49" s="42"/>
      <c r="J49" s="2">
        <f>(E49*F49)</f>
        <v>0</v>
      </c>
      <c r="K49" s="2">
        <f>E49*G49</f>
        <v>0</v>
      </c>
      <c r="L49" s="20">
        <f>SUM(J49,K49)</f>
        <v>0</v>
      </c>
      <c r="M49" s="1">
        <f t="shared" si="20"/>
        <v>0</v>
      </c>
      <c r="N49" s="1">
        <f t="shared" si="20"/>
        <v>0</v>
      </c>
      <c r="O49" s="2"/>
      <c r="P49" s="2"/>
      <c r="Q49" s="46"/>
      <c r="R49" s="46"/>
      <c r="S49" s="46"/>
      <c r="T49" s="46"/>
      <c r="U49" s="46"/>
      <c r="V49" s="1"/>
      <c r="W49" s="19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214"/>
      <c r="B50" s="207"/>
      <c r="C50" s="217"/>
      <c r="D50" s="23" t="s">
        <v>45</v>
      </c>
      <c r="E50" s="13">
        <f>SUM(E47,E48,E49)</f>
        <v>0</v>
      </c>
      <c r="F50" s="13"/>
      <c r="G50" s="13"/>
      <c r="H50" s="29">
        <f>SUM(H47:H49)</f>
        <v>0</v>
      </c>
      <c r="I50" s="29">
        <f>SUM(I47:I49)</f>
        <v>0</v>
      </c>
      <c r="J50" s="13">
        <f t="shared" ref="J50:V50" si="21">SUM(J47,J48,J49)</f>
        <v>0</v>
      </c>
      <c r="K50" s="13">
        <f t="shared" si="21"/>
        <v>0</v>
      </c>
      <c r="L50" s="13">
        <f t="shared" si="21"/>
        <v>0</v>
      </c>
      <c r="M50" s="13">
        <f t="shared" si="21"/>
        <v>0</v>
      </c>
      <c r="N50" s="13">
        <f t="shared" si="21"/>
        <v>0</v>
      </c>
      <c r="O50" s="13">
        <f t="shared" si="21"/>
        <v>0</v>
      </c>
      <c r="P50" s="13">
        <f t="shared" si="21"/>
        <v>0</v>
      </c>
      <c r="Q50" s="47">
        <f t="shared" si="21"/>
        <v>0</v>
      </c>
      <c r="R50" s="47">
        <f>SUM(R47:R49)</f>
        <v>0</v>
      </c>
      <c r="S50" s="47"/>
      <c r="T50" s="47"/>
      <c r="U50" s="47">
        <f t="shared" si="21"/>
        <v>0</v>
      </c>
      <c r="V50" s="13">
        <f t="shared" si="21"/>
        <v>0</v>
      </c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214"/>
      <c r="B51" s="208"/>
      <c r="C51" s="217"/>
      <c r="D51" s="4" t="s">
        <v>14</v>
      </c>
      <c r="E51" s="40"/>
      <c r="F51" s="41">
        <v>5</v>
      </c>
      <c r="G51" s="41">
        <v>95</v>
      </c>
      <c r="H51" s="42"/>
      <c r="I51" s="42"/>
      <c r="J51" s="2">
        <f>(E51*F51)</f>
        <v>0</v>
      </c>
      <c r="K51" s="2">
        <f>E51*G51</f>
        <v>0</v>
      </c>
      <c r="L51" s="20">
        <f>SUM(J51,K51)</f>
        <v>0</v>
      </c>
      <c r="M51" s="1">
        <f t="shared" ref="M51:N53" si="22">J51-H51</f>
        <v>0</v>
      </c>
      <c r="N51" s="1">
        <f t="shared" si="22"/>
        <v>0</v>
      </c>
      <c r="O51" s="2"/>
      <c r="P51" s="2"/>
      <c r="Q51" s="46"/>
      <c r="R51" s="46"/>
      <c r="S51" s="46"/>
      <c r="T51" s="46"/>
      <c r="U51" s="46"/>
      <c r="V51" s="1"/>
      <c r="W51" s="19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214"/>
      <c r="B52" s="208"/>
      <c r="C52" s="217"/>
      <c r="D52" s="4" t="s">
        <v>15</v>
      </c>
      <c r="E52" s="43"/>
      <c r="F52" s="41">
        <v>5</v>
      </c>
      <c r="G52" s="41">
        <v>95</v>
      </c>
      <c r="H52" s="42"/>
      <c r="I52" s="42"/>
      <c r="J52" s="2">
        <f>(E52*F52)</f>
        <v>0</v>
      </c>
      <c r="K52" s="2">
        <f>E52*G52</f>
        <v>0</v>
      </c>
      <c r="L52" s="20">
        <f>SUM(J52,K52)</f>
        <v>0</v>
      </c>
      <c r="M52" s="1">
        <f t="shared" si="22"/>
        <v>0</v>
      </c>
      <c r="N52" s="1">
        <f t="shared" si="22"/>
        <v>0</v>
      </c>
      <c r="O52" s="2"/>
      <c r="P52" s="2"/>
      <c r="Q52" s="46"/>
      <c r="R52" s="46"/>
      <c r="S52" s="46"/>
      <c r="T52" s="46"/>
      <c r="U52" s="46"/>
      <c r="V52" s="1"/>
      <c r="W52" s="19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214"/>
      <c r="B53" s="208"/>
      <c r="C53" s="217"/>
      <c r="D53" s="4" t="s">
        <v>16</v>
      </c>
      <c r="E53" s="43"/>
      <c r="F53" s="41">
        <v>5</v>
      </c>
      <c r="G53" s="41">
        <v>95</v>
      </c>
      <c r="H53" s="42"/>
      <c r="I53" s="42"/>
      <c r="J53" s="2">
        <f>(E53*F53)</f>
        <v>0</v>
      </c>
      <c r="K53" s="2">
        <f>E53*G53</f>
        <v>0</v>
      </c>
      <c r="L53" s="20">
        <f>SUM(J53,K53)</f>
        <v>0</v>
      </c>
      <c r="M53" s="1">
        <f t="shared" si="22"/>
        <v>0</v>
      </c>
      <c r="N53" s="1">
        <f t="shared" si="22"/>
        <v>0</v>
      </c>
      <c r="O53" s="2"/>
      <c r="P53" s="2"/>
      <c r="Q53" s="46"/>
      <c r="R53" s="46"/>
      <c r="S53" s="46"/>
      <c r="T53" s="46"/>
      <c r="U53" s="46"/>
      <c r="V53" s="1"/>
      <c r="W53" s="19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214"/>
      <c r="B54" s="208"/>
      <c r="C54" s="217"/>
      <c r="D54" s="23" t="s">
        <v>46</v>
      </c>
      <c r="E54" s="13">
        <f>SUM(E51,E52,E53)</f>
        <v>0</v>
      </c>
      <c r="F54" s="13"/>
      <c r="G54" s="13"/>
      <c r="H54" s="29">
        <f>SUM(H51:H53)</f>
        <v>0</v>
      </c>
      <c r="I54" s="29">
        <f>SUM(I51:I53)</f>
        <v>0</v>
      </c>
      <c r="J54" s="13">
        <f t="shared" ref="J54:V54" si="23">SUM(J51,J52,J53)</f>
        <v>0</v>
      </c>
      <c r="K54" s="13">
        <f t="shared" si="23"/>
        <v>0</v>
      </c>
      <c r="L54" s="13">
        <f t="shared" si="23"/>
        <v>0</v>
      </c>
      <c r="M54" s="13">
        <f t="shared" si="23"/>
        <v>0</v>
      </c>
      <c r="N54" s="13">
        <f t="shared" si="23"/>
        <v>0</v>
      </c>
      <c r="O54" s="13">
        <f t="shared" si="23"/>
        <v>0</v>
      </c>
      <c r="P54" s="13">
        <f t="shared" si="23"/>
        <v>0</v>
      </c>
      <c r="Q54" s="47">
        <f t="shared" si="23"/>
        <v>0</v>
      </c>
      <c r="R54" s="47">
        <f>SUM(R51:R53)</f>
        <v>0</v>
      </c>
      <c r="S54" s="47"/>
      <c r="T54" s="47"/>
      <c r="U54" s="47">
        <f t="shared" si="23"/>
        <v>0</v>
      </c>
      <c r="V54" s="13">
        <f t="shared" si="23"/>
        <v>0</v>
      </c>
      <c r="W54" s="14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214"/>
      <c r="B55" s="208"/>
      <c r="C55" s="217"/>
      <c r="D55" s="4" t="s">
        <v>17</v>
      </c>
      <c r="E55" s="40"/>
      <c r="F55" s="41">
        <v>5</v>
      </c>
      <c r="G55" s="41">
        <v>95</v>
      </c>
      <c r="H55" s="42"/>
      <c r="I55" s="42"/>
      <c r="J55" s="2">
        <f>(E55*F55)</f>
        <v>0</v>
      </c>
      <c r="K55" s="2">
        <f>E55*G55</f>
        <v>0</v>
      </c>
      <c r="L55" s="20">
        <f>SUM(J55,K55)</f>
        <v>0</v>
      </c>
      <c r="M55" s="1">
        <f t="shared" ref="M55:N57" si="24">J55-H55</f>
        <v>0</v>
      </c>
      <c r="N55" s="1">
        <f t="shared" si="24"/>
        <v>0</v>
      </c>
      <c r="O55" s="2"/>
      <c r="P55" s="2"/>
      <c r="Q55" s="46"/>
      <c r="R55" s="46"/>
      <c r="S55" s="46"/>
      <c r="T55" s="46"/>
      <c r="U55" s="46"/>
      <c r="V55" s="1"/>
      <c r="W55" s="19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214"/>
      <c r="B56" s="208"/>
      <c r="C56" s="217"/>
      <c r="D56" s="4" t="s">
        <v>18</v>
      </c>
      <c r="E56" s="40"/>
      <c r="F56" s="41">
        <v>5</v>
      </c>
      <c r="G56" s="41">
        <v>95</v>
      </c>
      <c r="H56" s="42"/>
      <c r="I56" s="42"/>
      <c r="J56" s="2">
        <f>(E56*F56)</f>
        <v>0</v>
      </c>
      <c r="K56" s="2">
        <f>E56*G56</f>
        <v>0</v>
      </c>
      <c r="L56" s="20">
        <f>SUM(J56,K56)</f>
        <v>0</v>
      </c>
      <c r="M56" s="1">
        <f t="shared" si="24"/>
        <v>0</v>
      </c>
      <c r="N56" s="1">
        <f t="shared" si="24"/>
        <v>0</v>
      </c>
      <c r="O56" s="2"/>
      <c r="P56" s="2"/>
      <c r="Q56" s="46"/>
      <c r="R56" s="46"/>
      <c r="S56" s="46"/>
      <c r="T56" s="46"/>
      <c r="U56" s="46"/>
      <c r="V56" s="1"/>
      <c r="W56" s="19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3.5" customHeight="1" x14ac:dyDescent="0.2">
      <c r="A57" s="215"/>
      <c r="B57" s="209"/>
      <c r="C57" s="218"/>
      <c r="D57" s="4" t="s">
        <v>19</v>
      </c>
      <c r="E57" s="43"/>
      <c r="F57" s="41">
        <v>5</v>
      </c>
      <c r="G57" s="41">
        <v>95</v>
      </c>
      <c r="H57" s="42"/>
      <c r="I57" s="42"/>
      <c r="J57" s="2">
        <f>(E57*F57)</f>
        <v>0</v>
      </c>
      <c r="K57" s="2">
        <f>E57*G57</f>
        <v>0</v>
      </c>
      <c r="L57" s="20">
        <f>SUM(J57,K57)</f>
        <v>0</v>
      </c>
      <c r="M57" s="1">
        <f t="shared" si="24"/>
        <v>0</v>
      </c>
      <c r="N57" s="1">
        <f t="shared" si="24"/>
        <v>0</v>
      </c>
      <c r="O57" s="2"/>
      <c r="P57" s="2"/>
      <c r="Q57" s="46"/>
      <c r="R57" s="46"/>
      <c r="S57" s="46"/>
      <c r="T57" s="46"/>
      <c r="U57" s="46"/>
      <c r="V57" s="1"/>
      <c r="W57" s="19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24" x14ac:dyDescent="0.2">
      <c r="A58" s="15"/>
      <c r="B58" s="15"/>
      <c r="C58" s="15"/>
      <c r="D58" s="23" t="s">
        <v>47</v>
      </c>
      <c r="E58" s="13">
        <f>SUM(E55,E56,E57)</f>
        <v>0</v>
      </c>
      <c r="F58" s="13"/>
      <c r="G58" s="13"/>
      <c r="H58" s="29">
        <f>SUM(H55:H57)</f>
        <v>0</v>
      </c>
      <c r="I58" s="29">
        <f>SUM(I55:I57)</f>
        <v>0</v>
      </c>
      <c r="J58" s="13">
        <f t="shared" ref="J58:V58" si="25">SUM(J55,J56,J57)</f>
        <v>0</v>
      </c>
      <c r="K58" s="13">
        <f t="shared" si="25"/>
        <v>0</v>
      </c>
      <c r="L58" s="13">
        <f t="shared" si="25"/>
        <v>0</v>
      </c>
      <c r="M58" s="13">
        <f t="shared" si="25"/>
        <v>0</v>
      </c>
      <c r="N58" s="13">
        <f t="shared" si="25"/>
        <v>0</v>
      </c>
      <c r="O58" s="13">
        <f t="shared" si="25"/>
        <v>0</v>
      </c>
      <c r="P58" s="13">
        <f t="shared" si="25"/>
        <v>0</v>
      </c>
      <c r="Q58" s="47">
        <f t="shared" si="25"/>
        <v>0</v>
      </c>
      <c r="R58" s="47">
        <f>SUM(R55:R57)</f>
        <v>0</v>
      </c>
      <c r="S58" s="47"/>
      <c r="T58" s="47"/>
      <c r="U58" s="47">
        <f t="shared" si="25"/>
        <v>0</v>
      </c>
      <c r="V58" s="13">
        <f t="shared" si="25"/>
        <v>0</v>
      </c>
      <c r="W58" s="14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s="28" customFormat="1" ht="24" x14ac:dyDescent="0.2">
      <c r="A59" s="34"/>
      <c r="B59" s="34"/>
      <c r="C59" s="35"/>
      <c r="D59" s="36" t="s">
        <v>50</v>
      </c>
      <c r="E59" s="37">
        <f>SUM(E46+E50+E54+E58)</f>
        <v>0</v>
      </c>
      <c r="F59" s="37"/>
      <c r="G59" s="37"/>
      <c r="H59" s="37">
        <f>SUM(H46+H50+H54+H58)</f>
        <v>0</v>
      </c>
      <c r="I59" s="37">
        <f>SUM(I46+I50+I54+I58)</f>
        <v>0</v>
      </c>
      <c r="J59" s="37">
        <f>SUM(J46+J50+J54+J58)</f>
        <v>0</v>
      </c>
      <c r="K59" s="37">
        <f t="shared" ref="K59:V59" si="26">SUM(K46+K50+K54+K58)</f>
        <v>0</v>
      </c>
      <c r="L59" s="37">
        <f t="shared" si="26"/>
        <v>0</v>
      </c>
      <c r="M59" s="37">
        <f t="shared" si="26"/>
        <v>0</v>
      </c>
      <c r="N59" s="37">
        <f t="shared" si="26"/>
        <v>0</v>
      </c>
      <c r="O59" s="37">
        <f t="shared" si="26"/>
        <v>0</v>
      </c>
      <c r="P59" s="37">
        <f t="shared" si="26"/>
        <v>0</v>
      </c>
      <c r="Q59" s="48">
        <f t="shared" si="26"/>
        <v>0</v>
      </c>
      <c r="R59" s="48">
        <f>SUM(R46+R50+R54+R58)</f>
        <v>0</v>
      </c>
      <c r="S59" s="48">
        <f>I59-Q59</f>
        <v>0</v>
      </c>
      <c r="T59" s="48">
        <f>H59-R59</f>
        <v>0</v>
      </c>
      <c r="U59" s="48">
        <f t="shared" si="26"/>
        <v>0</v>
      </c>
      <c r="V59" s="37">
        <f t="shared" si="26"/>
        <v>0</v>
      </c>
      <c r="W59" s="3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s="28" customFormat="1" ht="36" x14ac:dyDescent="0.2">
      <c r="A60" s="24"/>
      <c r="B60" s="24"/>
      <c r="C60" s="25"/>
      <c r="D60" s="26" t="s">
        <v>51</v>
      </c>
      <c r="E60" s="27">
        <f>E59+'2024'!E60</f>
        <v>45492.54</v>
      </c>
      <c r="F60" s="27"/>
      <c r="G60" s="27"/>
      <c r="H60" s="27">
        <f>H59+'2024'!H60</f>
        <v>38649.552000000003</v>
      </c>
      <c r="I60" s="27">
        <f>I59+'2024'!I60</f>
        <v>1121893.2</v>
      </c>
      <c r="J60" s="27">
        <f>J59+'2024'!J60</f>
        <v>91925.516000000003</v>
      </c>
      <c r="K60" s="27">
        <f>K59+'2024'!K60</f>
        <v>2306642.7799999998</v>
      </c>
      <c r="L60" s="27">
        <f>L59+'2024'!L60</f>
        <v>2398568.2960000001</v>
      </c>
      <c r="M60" s="27">
        <f>M59+'2024'!M60</f>
        <v>53275.964</v>
      </c>
      <c r="N60" s="27">
        <f>N59+'2024'!N60</f>
        <v>1184749.5799999998</v>
      </c>
      <c r="O60" s="27">
        <f>O59+'2024'!O60</f>
        <v>0</v>
      </c>
      <c r="P60" s="27">
        <f>P59+'2024'!P60</f>
        <v>0</v>
      </c>
      <c r="Q60" s="27">
        <f>Q59+'2024'!Q60</f>
        <v>581551.48</v>
      </c>
      <c r="R60" s="27">
        <f>SUM(R59+'2024'!R60)</f>
        <v>3235.37</v>
      </c>
      <c r="S60" s="27">
        <f>I60-Q60</f>
        <v>540341.72</v>
      </c>
      <c r="T60" s="27">
        <f>H60-R60</f>
        <v>35414.182000000001</v>
      </c>
      <c r="U60" s="27">
        <f>U59+'2024'!U60</f>
        <v>0</v>
      </c>
      <c r="V60" s="27">
        <f>V59+'2024'!V60</f>
        <v>0</v>
      </c>
      <c r="W60" s="27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203">
        <v>4</v>
      </c>
      <c r="B61" s="206" t="s">
        <v>27</v>
      </c>
      <c r="C61" s="210" t="s">
        <v>25</v>
      </c>
      <c r="D61" s="4" t="s">
        <v>8</v>
      </c>
      <c r="E61" s="43"/>
      <c r="F61" s="41">
        <v>5</v>
      </c>
      <c r="G61" s="41">
        <v>95</v>
      </c>
      <c r="H61" s="149"/>
      <c r="I61" s="149"/>
      <c r="J61" s="2">
        <f>(E61*F61)</f>
        <v>0</v>
      </c>
      <c r="K61" s="2">
        <f>E61*G61</f>
        <v>0</v>
      </c>
      <c r="L61" s="20">
        <f>SUM(J61,K61)</f>
        <v>0</v>
      </c>
      <c r="M61" s="1">
        <f t="shared" ref="M61:N63" si="27">J61-H61</f>
        <v>0</v>
      </c>
      <c r="N61" s="1">
        <f t="shared" si="27"/>
        <v>0</v>
      </c>
      <c r="O61" s="2"/>
      <c r="P61" s="2"/>
      <c r="Q61" s="46"/>
      <c r="R61" s="46"/>
      <c r="S61" s="46"/>
      <c r="T61" s="46"/>
      <c r="U61" s="46"/>
      <c r="V61" s="1"/>
      <c r="W61" s="19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204"/>
      <c r="B62" s="207"/>
      <c r="C62" s="211"/>
      <c r="D62" s="4" t="s">
        <v>9</v>
      </c>
      <c r="E62" s="43"/>
      <c r="F62" s="41">
        <v>5</v>
      </c>
      <c r="G62" s="41">
        <v>95</v>
      </c>
      <c r="H62" s="149"/>
      <c r="I62" s="149"/>
      <c r="J62" s="2">
        <f>(E62*F62)</f>
        <v>0</v>
      </c>
      <c r="K62" s="2">
        <f>E62*G62</f>
        <v>0</v>
      </c>
      <c r="L62" s="20">
        <f>SUM(J62,K62)</f>
        <v>0</v>
      </c>
      <c r="M62" s="1">
        <f t="shared" si="27"/>
        <v>0</v>
      </c>
      <c r="N62" s="1">
        <f t="shared" si="27"/>
        <v>0</v>
      </c>
      <c r="O62" s="2"/>
      <c r="P62" s="2"/>
      <c r="Q62" s="46"/>
      <c r="R62" s="46"/>
      <c r="S62" s="46"/>
      <c r="T62" s="46"/>
      <c r="U62" s="46"/>
      <c r="V62" s="1"/>
      <c r="W62" s="19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204"/>
      <c r="B63" s="207"/>
      <c r="C63" s="211"/>
      <c r="D63" s="4" t="s">
        <v>10</v>
      </c>
      <c r="E63" s="43"/>
      <c r="F63" s="41">
        <v>5</v>
      </c>
      <c r="G63" s="41">
        <v>95</v>
      </c>
      <c r="H63" s="149"/>
      <c r="I63" s="149"/>
      <c r="J63" s="2">
        <f>(E63*F63)</f>
        <v>0</v>
      </c>
      <c r="K63" s="2">
        <f>E63*G63</f>
        <v>0</v>
      </c>
      <c r="L63" s="20">
        <f>SUM(J63,K63)</f>
        <v>0</v>
      </c>
      <c r="M63" s="1">
        <f t="shared" si="27"/>
        <v>0</v>
      </c>
      <c r="N63" s="1">
        <f t="shared" si="27"/>
        <v>0</v>
      </c>
      <c r="O63" s="2"/>
      <c r="P63" s="2"/>
      <c r="Q63" s="46"/>
      <c r="R63" s="46"/>
      <c r="S63" s="46"/>
      <c r="T63" s="46"/>
      <c r="U63" s="46"/>
      <c r="V63" s="1"/>
      <c r="W63" s="19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204"/>
      <c r="B64" s="207"/>
      <c r="C64" s="211"/>
      <c r="D64" s="23" t="s">
        <v>44</v>
      </c>
      <c r="E64" s="13">
        <f>SUM(E61:E63)</f>
        <v>0</v>
      </c>
      <c r="F64" s="13"/>
      <c r="G64" s="13"/>
      <c r="H64" s="13">
        <f t="shared" ref="H64:Q64" si="28">SUM(H61:H63)</f>
        <v>0</v>
      </c>
      <c r="I64" s="13">
        <f t="shared" si="28"/>
        <v>0</v>
      </c>
      <c r="J64" s="13">
        <f t="shared" si="28"/>
        <v>0</v>
      </c>
      <c r="K64" s="13">
        <f t="shared" si="28"/>
        <v>0</v>
      </c>
      <c r="L64" s="13">
        <f t="shared" si="28"/>
        <v>0</v>
      </c>
      <c r="M64" s="13">
        <f t="shared" si="28"/>
        <v>0</v>
      </c>
      <c r="N64" s="13">
        <f t="shared" si="28"/>
        <v>0</v>
      </c>
      <c r="O64" s="13">
        <f t="shared" si="28"/>
        <v>0</v>
      </c>
      <c r="P64" s="13">
        <f t="shared" si="28"/>
        <v>0</v>
      </c>
      <c r="Q64" s="13">
        <f t="shared" si="28"/>
        <v>0</v>
      </c>
      <c r="R64" s="13">
        <f>SUM(R61:R63)</f>
        <v>0</v>
      </c>
      <c r="S64" s="13"/>
      <c r="T64" s="13"/>
      <c r="U64" s="13">
        <f>SUM(U61:U63)</f>
        <v>0</v>
      </c>
      <c r="V64" s="13">
        <f>SUM(V61:V63)</f>
        <v>0</v>
      </c>
      <c r="W64" s="14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204"/>
      <c r="B65" s="207"/>
      <c r="C65" s="211"/>
      <c r="D65" s="4" t="s">
        <v>11</v>
      </c>
      <c r="E65" s="40"/>
      <c r="F65" s="41">
        <v>5</v>
      </c>
      <c r="G65" s="41">
        <v>95</v>
      </c>
      <c r="H65" s="149"/>
      <c r="I65" s="149"/>
      <c r="J65" s="2">
        <f>(E65*F65)</f>
        <v>0</v>
      </c>
      <c r="K65" s="2">
        <f>E65*G65</f>
        <v>0</v>
      </c>
      <c r="L65" s="20">
        <f>SUM(J65,K65)</f>
        <v>0</v>
      </c>
      <c r="M65" s="1">
        <f t="shared" ref="M65:N67" si="29">J65-H65</f>
        <v>0</v>
      </c>
      <c r="N65" s="1">
        <f t="shared" si="29"/>
        <v>0</v>
      </c>
      <c r="O65" s="2"/>
      <c r="P65" s="2"/>
      <c r="Q65" s="46"/>
      <c r="R65" s="46"/>
      <c r="S65" s="46"/>
      <c r="T65" s="46"/>
      <c r="U65" s="46"/>
      <c r="V65" s="1"/>
      <c r="W65" s="1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204"/>
      <c r="B66" s="207"/>
      <c r="C66" s="211"/>
      <c r="D66" s="4" t="s">
        <v>12</v>
      </c>
      <c r="E66" s="40"/>
      <c r="F66" s="41">
        <v>5</v>
      </c>
      <c r="G66" s="41">
        <v>95</v>
      </c>
      <c r="H66" s="58"/>
      <c r="I66" s="58"/>
      <c r="J66" s="2">
        <f>(E66*F66)</f>
        <v>0</v>
      </c>
      <c r="K66" s="2">
        <f>E66*G66</f>
        <v>0</v>
      </c>
      <c r="L66" s="20">
        <f>SUM(J66,K66)</f>
        <v>0</v>
      </c>
      <c r="M66" s="1">
        <f t="shared" si="29"/>
        <v>0</v>
      </c>
      <c r="N66" s="1">
        <f t="shared" si="29"/>
        <v>0</v>
      </c>
      <c r="O66" s="2"/>
      <c r="P66" s="2"/>
      <c r="Q66" s="46"/>
      <c r="R66" s="146"/>
      <c r="S66" s="46"/>
      <c r="T66" s="46"/>
      <c r="U66" s="46"/>
      <c r="V66" s="1"/>
      <c r="W66" s="19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204"/>
      <c r="B67" s="207"/>
      <c r="C67" s="211"/>
      <c r="D67" s="4" t="s">
        <v>13</v>
      </c>
      <c r="E67" s="40"/>
      <c r="F67" s="41">
        <v>5</v>
      </c>
      <c r="G67" s="41">
        <v>95</v>
      </c>
      <c r="H67" s="58"/>
      <c r="I67" s="58"/>
      <c r="J67" s="2">
        <f>(E67*F67)</f>
        <v>0</v>
      </c>
      <c r="K67" s="2">
        <f>E67*G67</f>
        <v>0</v>
      </c>
      <c r="L67" s="20">
        <f>SUM(J67,K67)</f>
        <v>0</v>
      </c>
      <c r="M67" s="1">
        <f t="shared" si="29"/>
        <v>0</v>
      </c>
      <c r="N67" s="1">
        <f t="shared" si="29"/>
        <v>0</v>
      </c>
      <c r="O67" s="2"/>
      <c r="P67" s="2"/>
      <c r="Q67" s="46"/>
      <c r="R67" s="46"/>
      <c r="S67" s="46"/>
      <c r="T67" s="46"/>
      <c r="U67" s="46"/>
      <c r="V67" s="1"/>
      <c r="W67" s="19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204"/>
      <c r="B68" s="207"/>
      <c r="C68" s="211"/>
      <c r="D68" s="23" t="s">
        <v>45</v>
      </c>
      <c r="E68" s="13">
        <f>SUM(E65,E66,E67)</f>
        <v>0</v>
      </c>
      <c r="F68" s="13"/>
      <c r="G68" s="13"/>
      <c r="H68" s="29">
        <f>SUM(H65:H67)</f>
        <v>0</v>
      </c>
      <c r="I68" s="29">
        <f>SUM(I65:I67)</f>
        <v>0</v>
      </c>
      <c r="J68" s="13">
        <f t="shared" ref="J68:V68" si="30">SUM(J65,J66,J67)</f>
        <v>0</v>
      </c>
      <c r="K68" s="13">
        <f t="shared" si="30"/>
        <v>0</v>
      </c>
      <c r="L68" s="13">
        <f t="shared" si="30"/>
        <v>0</v>
      </c>
      <c r="M68" s="13">
        <f t="shared" si="30"/>
        <v>0</v>
      </c>
      <c r="N68" s="13">
        <f t="shared" si="30"/>
        <v>0</v>
      </c>
      <c r="O68" s="13">
        <f t="shared" si="30"/>
        <v>0</v>
      </c>
      <c r="P68" s="13">
        <f t="shared" si="30"/>
        <v>0</v>
      </c>
      <c r="Q68" s="47">
        <f t="shared" si="30"/>
        <v>0</v>
      </c>
      <c r="R68" s="47">
        <f t="shared" si="30"/>
        <v>0</v>
      </c>
      <c r="S68" s="47"/>
      <c r="T68" s="47"/>
      <c r="U68" s="47">
        <f t="shared" si="30"/>
        <v>0</v>
      </c>
      <c r="V68" s="13">
        <f t="shared" si="30"/>
        <v>0</v>
      </c>
      <c r="W68" s="14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204"/>
      <c r="B69" s="208"/>
      <c r="C69" s="211"/>
      <c r="D69" s="4" t="s">
        <v>14</v>
      </c>
      <c r="E69" s="40"/>
      <c r="F69" s="41">
        <v>5</v>
      </c>
      <c r="G69" s="41">
        <v>95</v>
      </c>
      <c r="H69" s="58"/>
      <c r="I69" s="58"/>
      <c r="J69" s="2">
        <f>(E69*F69)</f>
        <v>0</v>
      </c>
      <c r="K69" s="2">
        <f t="shared" ref="K69:K75" si="31">E69*G69</f>
        <v>0</v>
      </c>
      <c r="L69" s="20">
        <f>SUM(J69,K69)</f>
        <v>0</v>
      </c>
      <c r="M69" s="1">
        <f t="shared" ref="M69:N71" si="32">J69-H69</f>
        <v>0</v>
      </c>
      <c r="N69" s="1">
        <f t="shared" si="32"/>
        <v>0</v>
      </c>
      <c r="O69" s="2"/>
      <c r="P69" s="2"/>
      <c r="Q69" s="46"/>
      <c r="R69" s="46"/>
      <c r="S69" s="46"/>
      <c r="T69" s="46"/>
      <c r="U69" s="46"/>
      <c r="V69" s="1"/>
      <c r="W69" s="19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204"/>
      <c r="B70" s="208"/>
      <c r="C70" s="211"/>
      <c r="D70" s="4" t="s">
        <v>15</v>
      </c>
      <c r="E70" s="40"/>
      <c r="F70" s="41">
        <v>5</v>
      </c>
      <c r="G70" s="41">
        <v>95</v>
      </c>
      <c r="H70" s="42"/>
      <c r="I70" s="42"/>
      <c r="J70" s="2">
        <f>(E70*F70)</f>
        <v>0</v>
      </c>
      <c r="K70" s="2">
        <f t="shared" si="31"/>
        <v>0</v>
      </c>
      <c r="L70" s="20">
        <f>SUM(J70,K70)</f>
        <v>0</v>
      </c>
      <c r="M70" s="1">
        <f t="shared" si="32"/>
        <v>0</v>
      </c>
      <c r="N70" s="1">
        <f t="shared" si="32"/>
        <v>0</v>
      </c>
      <c r="O70" s="2"/>
      <c r="P70" s="2"/>
      <c r="Q70" s="46"/>
      <c r="R70" s="46"/>
      <c r="S70" s="46"/>
      <c r="T70" s="46"/>
      <c r="U70" s="46"/>
      <c r="V70" s="1"/>
      <c r="W70" s="19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204"/>
      <c r="B71" s="208"/>
      <c r="C71" s="211"/>
      <c r="D71" s="4" t="s">
        <v>16</v>
      </c>
      <c r="E71" s="43"/>
      <c r="F71" s="41">
        <v>5</v>
      </c>
      <c r="G71" s="41">
        <v>95</v>
      </c>
      <c r="H71" s="42"/>
      <c r="I71" s="42"/>
      <c r="J71" s="2">
        <f>(E71*F71)</f>
        <v>0</v>
      </c>
      <c r="K71" s="2">
        <f t="shared" si="31"/>
        <v>0</v>
      </c>
      <c r="L71" s="20">
        <f>SUM(J71,K71)</f>
        <v>0</v>
      </c>
      <c r="M71" s="1">
        <f t="shared" si="32"/>
        <v>0</v>
      </c>
      <c r="N71" s="1">
        <f t="shared" si="32"/>
        <v>0</v>
      </c>
      <c r="O71" s="2"/>
      <c r="P71" s="2"/>
      <c r="Q71" s="46"/>
      <c r="R71" s="46"/>
      <c r="S71" s="46"/>
      <c r="T71" s="46"/>
      <c r="U71" s="46"/>
      <c r="V71" s="1"/>
      <c r="W71" s="19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204"/>
      <c r="B72" s="208"/>
      <c r="C72" s="211"/>
      <c r="D72" s="23" t="s">
        <v>46</v>
      </c>
      <c r="E72" s="13">
        <f>SUM(E69,E70,E71)</f>
        <v>0</v>
      </c>
      <c r="F72" s="13"/>
      <c r="G72" s="13"/>
      <c r="H72" s="29">
        <f>SUM(H69:H71)</f>
        <v>0</v>
      </c>
      <c r="I72" s="29">
        <f>SUM(I69:I71)</f>
        <v>0</v>
      </c>
      <c r="J72" s="13">
        <f t="shared" ref="J72:V72" si="33">SUM(J69,J70,J71)</f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si="33"/>
        <v>0</v>
      </c>
      <c r="Q72" s="47">
        <f t="shared" si="33"/>
        <v>0</v>
      </c>
      <c r="R72" s="47">
        <f>SUM(R69:R71)</f>
        <v>0</v>
      </c>
      <c r="S72" s="47"/>
      <c r="T72" s="47"/>
      <c r="U72" s="47">
        <f t="shared" si="33"/>
        <v>0</v>
      </c>
      <c r="V72" s="13">
        <f t="shared" si="33"/>
        <v>0</v>
      </c>
      <c r="W72" s="14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204"/>
      <c r="B73" s="208"/>
      <c r="C73" s="211"/>
      <c r="D73" s="4" t="s">
        <v>17</v>
      </c>
      <c r="E73" s="40"/>
      <c r="F73" s="41">
        <v>5</v>
      </c>
      <c r="G73" s="41">
        <v>95</v>
      </c>
      <c r="H73" s="42"/>
      <c r="I73" s="42"/>
      <c r="J73" s="2">
        <f>(E73*F73)</f>
        <v>0</v>
      </c>
      <c r="K73" s="2">
        <f t="shared" si="31"/>
        <v>0</v>
      </c>
      <c r="L73" s="20">
        <f>SUM(J73,K73)</f>
        <v>0</v>
      </c>
      <c r="M73" s="1">
        <f t="shared" ref="M73:N75" si="34">J73-H73</f>
        <v>0</v>
      </c>
      <c r="N73" s="1">
        <f t="shared" si="34"/>
        <v>0</v>
      </c>
      <c r="O73" s="2"/>
      <c r="P73" s="2"/>
      <c r="Q73" s="46"/>
      <c r="R73" s="46"/>
      <c r="S73" s="46"/>
      <c r="T73" s="46"/>
      <c r="U73" s="46"/>
      <c r="V73" s="1"/>
      <c r="W73" s="19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204"/>
      <c r="B74" s="208"/>
      <c r="C74" s="211"/>
      <c r="D74" s="4" t="s">
        <v>18</v>
      </c>
      <c r="E74" s="40"/>
      <c r="F74" s="41">
        <v>5</v>
      </c>
      <c r="G74" s="41">
        <v>95</v>
      </c>
      <c r="H74" s="42"/>
      <c r="I74" s="42"/>
      <c r="J74" s="2">
        <f>(E74*F74)</f>
        <v>0</v>
      </c>
      <c r="K74" s="2">
        <f t="shared" si="31"/>
        <v>0</v>
      </c>
      <c r="L74" s="20">
        <f>SUM(J74,K74)</f>
        <v>0</v>
      </c>
      <c r="M74" s="1">
        <f t="shared" si="34"/>
        <v>0</v>
      </c>
      <c r="N74" s="1">
        <f t="shared" si="34"/>
        <v>0</v>
      </c>
      <c r="O74" s="2"/>
      <c r="P74" s="2"/>
      <c r="Q74" s="46"/>
      <c r="R74" s="46"/>
      <c r="S74" s="46"/>
      <c r="T74" s="46"/>
      <c r="U74" s="46"/>
      <c r="V74" s="1"/>
      <c r="W74" s="19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3.5" customHeight="1" x14ac:dyDescent="0.2">
      <c r="A75" s="205"/>
      <c r="B75" s="209"/>
      <c r="C75" s="212"/>
      <c r="D75" s="4" t="s">
        <v>19</v>
      </c>
      <c r="E75" s="43"/>
      <c r="F75" s="41">
        <v>5</v>
      </c>
      <c r="G75" s="41">
        <v>95</v>
      </c>
      <c r="H75" s="42"/>
      <c r="I75" s="42"/>
      <c r="J75" s="2">
        <f>(E75*F75)</f>
        <v>0</v>
      </c>
      <c r="K75" s="2">
        <f t="shared" si="31"/>
        <v>0</v>
      </c>
      <c r="L75" s="20">
        <f>SUM(J75,K75)</f>
        <v>0</v>
      </c>
      <c r="M75" s="1">
        <f t="shared" si="34"/>
        <v>0</v>
      </c>
      <c r="N75" s="1">
        <f t="shared" si="34"/>
        <v>0</v>
      </c>
      <c r="O75" s="2"/>
      <c r="P75" s="2"/>
      <c r="Q75" s="46"/>
      <c r="R75" s="46"/>
      <c r="S75" s="46"/>
      <c r="T75" s="46"/>
      <c r="U75" s="46"/>
      <c r="V75" s="1"/>
      <c r="W75" s="19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24" x14ac:dyDescent="0.2">
      <c r="A76" s="17"/>
      <c r="B76" s="17"/>
      <c r="C76" s="17"/>
      <c r="D76" s="23" t="s">
        <v>47</v>
      </c>
      <c r="E76" s="13">
        <f>SUM(E73,E74,E75)</f>
        <v>0</v>
      </c>
      <c r="F76" s="13"/>
      <c r="G76" s="13"/>
      <c r="H76" s="29">
        <f>SUM(H73:H75)</f>
        <v>0</v>
      </c>
      <c r="I76" s="29">
        <f>SUM(I73:I75)</f>
        <v>0</v>
      </c>
      <c r="J76" s="13">
        <f t="shared" ref="J76:V76" si="35">SUM(J73,J74,J75)</f>
        <v>0</v>
      </c>
      <c r="K76" s="13">
        <f t="shared" si="35"/>
        <v>0</v>
      </c>
      <c r="L76" s="13">
        <f t="shared" si="35"/>
        <v>0</v>
      </c>
      <c r="M76" s="13">
        <f t="shared" si="35"/>
        <v>0</v>
      </c>
      <c r="N76" s="13">
        <f t="shared" si="35"/>
        <v>0</v>
      </c>
      <c r="O76" s="13">
        <f t="shared" si="35"/>
        <v>0</v>
      </c>
      <c r="P76" s="13">
        <f t="shared" si="35"/>
        <v>0</v>
      </c>
      <c r="Q76" s="47">
        <f t="shared" si="35"/>
        <v>0</v>
      </c>
      <c r="R76" s="47">
        <f>SUM(R73:R75)</f>
        <v>0</v>
      </c>
      <c r="S76" s="47"/>
      <c r="T76" s="47"/>
      <c r="U76" s="47">
        <f t="shared" si="35"/>
        <v>0</v>
      </c>
      <c r="V76" s="13">
        <f t="shared" si="35"/>
        <v>0</v>
      </c>
      <c r="W76" s="14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s="28" customFormat="1" ht="24" x14ac:dyDescent="0.2">
      <c r="A77" s="34"/>
      <c r="B77" s="34"/>
      <c r="C77" s="35"/>
      <c r="D77" s="36" t="s">
        <v>50</v>
      </c>
      <c r="E77" s="37">
        <f>SUM(E64+E68+E72+E76)</f>
        <v>0</v>
      </c>
      <c r="F77" s="37"/>
      <c r="G77" s="37"/>
      <c r="H77" s="39">
        <f>H64+H68+H72+H76</f>
        <v>0</v>
      </c>
      <c r="I77" s="39">
        <f>I64+I68+I72+I76</f>
        <v>0</v>
      </c>
      <c r="J77" s="37">
        <f t="shared" ref="J77:V77" si="36">SUM(J64+J68+J72+J76)</f>
        <v>0</v>
      </c>
      <c r="K77" s="37">
        <f t="shared" si="36"/>
        <v>0</v>
      </c>
      <c r="L77" s="37">
        <f t="shared" si="36"/>
        <v>0</v>
      </c>
      <c r="M77" s="37">
        <f t="shared" si="36"/>
        <v>0</v>
      </c>
      <c r="N77" s="37">
        <f t="shared" si="36"/>
        <v>0</v>
      </c>
      <c r="O77" s="37">
        <f t="shared" si="36"/>
        <v>0</v>
      </c>
      <c r="P77" s="37">
        <f t="shared" si="36"/>
        <v>0</v>
      </c>
      <c r="Q77" s="48">
        <f t="shared" si="36"/>
        <v>0</v>
      </c>
      <c r="R77" s="48">
        <f>SUM(R64+R68+R72+R76)</f>
        <v>0</v>
      </c>
      <c r="S77" s="48">
        <f>I77-Q77</f>
        <v>0</v>
      </c>
      <c r="T77" s="48">
        <f>H77-R77</f>
        <v>0</v>
      </c>
      <c r="U77" s="48">
        <f t="shared" si="36"/>
        <v>0</v>
      </c>
      <c r="V77" s="37">
        <f t="shared" si="36"/>
        <v>0</v>
      </c>
      <c r="W77" s="38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s="28" customFormat="1" ht="36" x14ac:dyDescent="0.2">
      <c r="A78" s="24"/>
      <c r="B78" s="24"/>
      <c r="C78" s="25"/>
      <c r="D78" s="26" t="s">
        <v>51</v>
      </c>
      <c r="E78" s="27">
        <f>E77+'2024'!E78</f>
        <v>49686.330000000016</v>
      </c>
      <c r="F78" s="27"/>
      <c r="G78" s="27"/>
      <c r="H78" s="27">
        <f>H77+'2024'!H78</f>
        <v>86873.51999999999</v>
      </c>
      <c r="I78" s="27">
        <f>I77+'2024'!I78</f>
        <v>2012871.35</v>
      </c>
      <c r="J78" s="27">
        <f>J77+'2024'!J78</f>
        <v>92015.175999999992</v>
      </c>
      <c r="K78" s="27">
        <f>K77+'2024'!K78</f>
        <v>2236903.5500000003</v>
      </c>
      <c r="L78" s="27">
        <f>L77+'2024'!L78</f>
        <v>2328918.7259999998</v>
      </c>
      <c r="M78" s="27">
        <f>M77+'2024'!M78</f>
        <v>5141.6559999999999</v>
      </c>
      <c r="N78" s="27">
        <f>N77+'2024'!N78</f>
        <v>224032.19999999998</v>
      </c>
      <c r="O78" s="27">
        <f>O77+'2024'!O78</f>
        <v>0</v>
      </c>
      <c r="P78" s="27">
        <f>P77+'2024'!P78</f>
        <v>0</v>
      </c>
      <c r="Q78" s="27">
        <f>Q77+'2024'!Q78</f>
        <v>749162.7</v>
      </c>
      <c r="R78" s="27">
        <f>SUM(R77+'2024'!R78)</f>
        <v>10752.5</v>
      </c>
      <c r="S78" s="27">
        <f>I78-Q78</f>
        <v>1263708.6500000001</v>
      </c>
      <c r="T78" s="27">
        <f>H78-R78</f>
        <v>76121.01999999999</v>
      </c>
      <c r="U78" s="27">
        <f>U77+'2021'!R82</f>
        <v>0</v>
      </c>
      <c r="V78" s="27">
        <f>V77+'2021'!S82</f>
        <v>0</v>
      </c>
      <c r="W78" s="27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203">
        <v>5</v>
      </c>
      <c r="B79" s="206" t="s">
        <v>27</v>
      </c>
      <c r="C79" s="210" t="s">
        <v>21</v>
      </c>
      <c r="D79" s="4" t="s">
        <v>8</v>
      </c>
      <c r="E79" s="43"/>
      <c r="F79" s="41">
        <v>5</v>
      </c>
      <c r="G79" s="41">
        <v>95</v>
      </c>
      <c r="H79" s="42"/>
      <c r="I79" s="42"/>
      <c r="J79" s="2">
        <f>(E79*F79)</f>
        <v>0</v>
      </c>
      <c r="K79" s="2">
        <f>E79*G79</f>
        <v>0</v>
      </c>
      <c r="L79" s="20">
        <f>SUM(J79,K79)</f>
        <v>0</v>
      </c>
      <c r="M79" s="1">
        <f t="shared" ref="M79:N81" si="37">SUM(J79-O79)</f>
        <v>0</v>
      </c>
      <c r="N79" s="1">
        <f t="shared" si="37"/>
        <v>0</v>
      </c>
      <c r="O79" s="2"/>
      <c r="P79" s="2"/>
      <c r="Q79" s="46"/>
      <c r="R79" s="46"/>
      <c r="S79" s="46"/>
      <c r="T79" s="46"/>
      <c r="U79" s="46"/>
      <c r="V79" s="1"/>
      <c r="W79" s="19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204"/>
      <c r="B80" s="207"/>
      <c r="C80" s="211"/>
      <c r="D80" s="4" t="s">
        <v>9</v>
      </c>
      <c r="E80" s="43"/>
      <c r="F80" s="41">
        <v>5</v>
      </c>
      <c r="G80" s="41">
        <v>95</v>
      </c>
      <c r="H80" s="42"/>
      <c r="I80" s="42"/>
      <c r="J80" s="2">
        <f>(E80*F80)</f>
        <v>0</v>
      </c>
      <c r="K80" s="2">
        <f>E80*G80</f>
        <v>0</v>
      </c>
      <c r="L80" s="20">
        <f>SUM(J80,K80)</f>
        <v>0</v>
      </c>
      <c r="M80" s="1">
        <f t="shared" si="37"/>
        <v>0</v>
      </c>
      <c r="N80" s="1">
        <f t="shared" si="37"/>
        <v>0</v>
      </c>
      <c r="O80" s="2"/>
      <c r="P80" s="2"/>
      <c r="Q80" s="46"/>
      <c r="R80" s="46"/>
      <c r="S80" s="46"/>
      <c r="T80" s="46"/>
      <c r="U80" s="46"/>
      <c r="V80" s="1"/>
      <c r="W80" s="19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204"/>
      <c r="B81" s="207"/>
      <c r="C81" s="211"/>
      <c r="D81" s="4" t="s">
        <v>10</v>
      </c>
      <c r="E81" s="43"/>
      <c r="F81" s="41">
        <v>5</v>
      </c>
      <c r="G81" s="41">
        <v>95</v>
      </c>
      <c r="H81" s="42"/>
      <c r="I81" s="42"/>
      <c r="J81" s="2">
        <f>(E81*F81)</f>
        <v>0</v>
      </c>
      <c r="K81" s="2">
        <f>E81*G81</f>
        <v>0</v>
      </c>
      <c r="L81" s="20">
        <f>SUM(J81,K81)</f>
        <v>0</v>
      </c>
      <c r="M81" s="1">
        <f t="shared" si="37"/>
        <v>0</v>
      </c>
      <c r="N81" s="1">
        <f t="shared" si="37"/>
        <v>0</v>
      </c>
      <c r="O81" s="2"/>
      <c r="P81" s="2"/>
      <c r="Q81" s="46"/>
      <c r="R81" s="46"/>
      <c r="S81" s="46"/>
      <c r="T81" s="46"/>
      <c r="U81" s="46"/>
      <c r="V81" s="1"/>
      <c r="W81" s="19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204"/>
      <c r="B82" s="207"/>
      <c r="C82" s="211"/>
      <c r="D82" s="23" t="s">
        <v>44</v>
      </c>
      <c r="E82" s="13">
        <f>SUM(E79,E80,E81)</f>
        <v>0</v>
      </c>
      <c r="F82" s="13"/>
      <c r="G82" s="13"/>
      <c r="H82" s="29">
        <f>SUM(H79:H81)</f>
        <v>0</v>
      </c>
      <c r="I82" s="29">
        <f>SUM(I79:I81)</f>
        <v>0</v>
      </c>
      <c r="J82" s="13">
        <f t="shared" ref="J82:V82" si="38">SUM(J79,J80,J81)</f>
        <v>0</v>
      </c>
      <c r="K82" s="13">
        <f t="shared" si="38"/>
        <v>0</v>
      </c>
      <c r="L82" s="13">
        <f t="shared" si="38"/>
        <v>0</v>
      </c>
      <c r="M82" s="13">
        <f t="shared" si="38"/>
        <v>0</v>
      </c>
      <c r="N82" s="13">
        <f t="shared" si="38"/>
        <v>0</v>
      </c>
      <c r="O82" s="13">
        <f t="shared" si="38"/>
        <v>0</v>
      </c>
      <c r="P82" s="13">
        <f t="shared" si="38"/>
        <v>0</v>
      </c>
      <c r="Q82" s="47">
        <f t="shared" si="38"/>
        <v>0</v>
      </c>
      <c r="R82" s="47"/>
      <c r="S82" s="47"/>
      <c r="T82" s="47"/>
      <c r="U82" s="47">
        <f t="shared" si="38"/>
        <v>0</v>
      </c>
      <c r="V82" s="13">
        <f t="shared" si="38"/>
        <v>0</v>
      </c>
      <c r="W82" s="14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204"/>
      <c r="B83" s="207"/>
      <c r="C83" s="211"/>
      <c r="D83" s="4" t="s">
        <v>11</v>
      </c>
      <c r="E83" s="43"/>
      <c r="F83" s="41">
        <v>5</v>
      </c>
      <c r="G83" s="41">
        <v>95</v>
      </c>
      <c r="H83" s="42"/>
      <c r="I83" s="42"/>
      <c r="J83" s="2">
        <f>(E83*F83)</f>
        <v>0</v>
      </c>
      <c r="K83" s="2">
        <f>E83*G83</f>
        <v>0</v>
      </c>
      <c r="L83" s="20">
        <f>SUM(J83,K83)</f>
        <v>0</v>
      </c>
      <c r="M83" s="1">
        <f t="shared" ref="M83:N85" si="39">SUM(J83-O83)</f>
        <v>0</v>
      </c>
      <c r="N83" s="1">
        <f t="shared" si="39"/>
        <v>0</v>
      </c>
      <c r="O83" s="2"/>
      <c r="P83" s="2"/>
      <c r="Q83" s="46"/>
      <c r="R83" s="46"/>
      <c r="S83" s="46"/>
      <c r="T83" s="46"/>
      <c r="U83" s="46"/>
      <c r="V83" s="1"/>
      <c r="W83" s="19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204"/>
      <c r="B84" s="207"/>
      <c r="C84" s="211"/>
      <c r="D84" s="4" t="s">
        <v>12</v>
      </c>
      <c r="E84" s="43"/>
      <c r="F84" s="41">
        <v>5</v>
      </c>
      <c r="G84" s="41">
        <v>95</v>
      </c>
      <c r="H84" s="42"/>
      <c r="I84" s="42"/>
      <c r="J84" s="2">
        <f>(E84*F84)</f>
        <v>0</v>
      </c>
      <c r="K84" s="2">
        <f>E84*G84</f>
        <v>0</v>
      </c>
      <c r="L84" s="20">
        <f>SUM(J84,K84)</f>
        <v>0</v>
      </c>
      <c r="M84" s="1">
        <f t="shared" si="39"/>
        <v>0</v>
      </c>
      <c r="N84" s="1">
        <f t="shared" si="39"/>
        <v>0</v>
      </c>
      <c r="O84" s="2"/>
      <c r="P84" s="2"/>
      <c r="Q84" s="46"/>
      <c r="R84" s="46"/>
      <c r="S84" s="46"/>
      <c r="T84" s="46"/>
      <c r="U84" s="46"/>
      <c r="V84" s="1"/>
      <c r="W84" s="19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204"/>
      <c r="B85" s="207"/>
      <c r="C85" s="211"/>
      <c r="D85" s="4" t="s">
        <v>13</v>
      </c>
      <c r="E85" s="43"/>
      <c r="F85" s="41">
        <v>5</v>
      </c>
      <c r="G85" s="41">
        <v>95</v>
      </c>
      <c r="H85" s="42"/>
      <c r="I85" s="42"/>
      <c r="J85" s="2">
        <f>(E85*F85)</f>
        <v>0</v>
      </c>
      <c r="K85" s="2">
        <f>E85*G85</f>
        <v>0</v>
      </c>
      <c r="L85" s="20">
        <f>SUM(J85,K85)</f>
        <v>0</v>
      </c>
      <c r="M85" s="1">
        <f t="shared" si="39"/>
        <v>0</v>
      </c>
      <c r="N85" s="1">
        <f t="shared" si="39"/>
        <v>0</v>
      </c>
      <c r="O85" s="2"/>
      <c r="P85" s="2"/>
      <c r="Q85" s="46"/>
      <c r="R85" s="46"/>
      <c r="S85" s="46"/>
      <c r="T85" s="46"/>
      <c r="U85" s="46"/>
      <c r="V85" s="1"/>
      <c r="W85" s="19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204"/>
      <c r="B86" s="207"/>
      <c r="C86" s="211"/>
      <c r="D86" s="23" t="s">
        <v>45</v>
      </c>
      <c r="E86" s="13">
        <f>SUM(E83,E84,E85)</f>
        <v>0</v>
      </c>
      <c r="F86" s="13"/>
      <c r="G86" s="13"/>
      <c r="H86" s="29">
        <f>SUM(H83:H85)</f>
        <v>0</v>
      </c>
      <c r="I86" s="29">
        <f>SUM(I83:I85)</f>
        <v>0</v>
      </c>
      <c r="J86" s="13">
        <f t="shared" ref="J86:V86" si="40">SUM(J83,J84,J85)</f>
        <v>0</v>
      </c>
      <c r="K86" s="13">
        <f t="shared" si="40"/>
        <v>0</v>
      </c>
      <c r="L86" s="13">
        <f t="shared" si="40"/>
        <v>0</v>
      </c>
      <c r="M86" s="13">
        <f t="shared" si="40"/>
        <v>0</v>
      </c>
      <c r="N86" s="13">
        <f t="shared" si="40"/>
        <v>0</v>
      </c>
      <c r="O86" s="13">
        <f t="shared" si="40"/>
        <v>0</v>
      </c>
      <c r="P86" s="13">
        <f t="shared" si="40"/>
        <v>0</v>
      </c>
      <c r="Q86" s="47">
        <f t="shared" si="40"/>
        <v>0</v>
      </c>
      <c r="R86" s="47"/>
      <c r="S86" s="47"/>
      <c r="T86" s="47"/>
      <c r="U86" s="47">
        <f t="shared" si="40"/>
        <v>0</v>
      </c>
      <c r="V86" s="13">
        <f t="shared" si="40"/>
        <v>0</v>
      </c>
      <c r="W86" s="14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204"/>
      <c r="B87" s="208"/>
      <c r="C87" s="211"/>
      <c r="D87" s="4" t="s">
        <v>14</v>
      </c>
      <c r="E87" s="43"/>
      <c r="F87" s="41">
        <v>5</v>
      </c>
      <c r="G87" s="41">
        <v>95</v>
      </c>
      <c r="H87" s="42"/>
      <c r="I87" s="42"/>
      <c r="J87" s="2">
        <f>(E87*F87)</f>
        <v>0</v>
      </c>
      <c r="K87" s="2">
        <f>E87*G87</f>
        <v>0</v>
      </c>
      <c r="L87" s="20">
        <f>SUM(J87,K87)</f>
        <v>0</v>
      </c>
      <c r="M87" s="1">
        <f t="shared" ref="M87:N89" si="41">SUM(J87-O87)</f>
        <v>0</v>
      </c>
      <c r="N87" s="1">
        <f t="shared" si="41"/>
        <v>0</v>
      </c>
      <c r="O87" s="2"/>
      <c r="P87" s="2"/>
      <c r="Q87" s="46"/>
      <c r="R87" s="46"/>
      <c r="S87" s="46"/>
      <c r="T87" s="46"/>
      <c r="U87" s="46"/>
      <c r="V87" s="1"/>
      <c r="W87" s="19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204"/>
      <c r="B88" s="208"/>
      <c r="C88" s="211"/>
      <c r="D88" s="4" t="s">
        <v>15</v>
      </c>
      <c r="E88" s="43"/>
      <c r="F88" s="41">
        <v>5</v>
      </c>
      <c r="G88" s="41">
        <v>95</v>
      </c>
      <c r="H88" s="42"/>
      <c r="I88" s="42"/>
      <c r="J88" s="2">
        <f>(E88*F88)</f>
        <v>0</v>
      </c>
      <c r="K88" s="2">
        <f>E88*G88</f>
        <v>0</v>
      </c>
      <c r="L88" s="20">
        <f>SUM(J88,K88)</f>
        <v>0</v>
      </c>
      <c r="M88" s="1">
        <f t="shared" si="41"/>
        <v>0</v>
      </c>
      <c r="N88" s="1">
        <f t="shared" si="41"/>
        <v>0</v>
      </c>
      <c r="O88" s="2"/>
      <c r="P88" s="2"/>
      <c r="Q88" s="46"/>
      <c r="R88" s="46"/>
      <c r="S88" s="46"/>
      <c r="T88" s="46"/>
      <c r="U88" s="46"/>
      <c r="V88" s="1"/>
      <c r="W88" s="19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204"/>
      <c r="B89" s="208"/>
      <c r="C89" s="211"/>
      <c r="D89" s="4" t="s">
        <v>16</v>
      </c>
      <c r="E89" s="43"/>
      <c r="F89" s="41">
        <v>5</v>
      </c>
      <c r="G89" s="41">
        <v>95</v>
      </c>
      <c r="H89" s="42"/>
      <c r="I89" s="42"/>
      <c r="J89" s="2">
        <f>(E89*F89)</f>
        <v>0</v>
      </c>
      <c r="K89" s="2">
        <f>E89*G89</f>
        <v>0</v>
      </c>
      <c r="L89" s="20">
        <f>SUM(J89,K89)</f>
        <v>0</v>
      </c>
      <c r="M89" s="1">
        <f t="shared" si="41"/>
        <v>0</v>
      </c>
      <c r="N89" s="1">
        <f t="shared" si="41"/>
        <v>0</v>
      </c>
      <c r="O89" s="2"/>
      <c r="P89" s="2"/>
      <c r="Q89" s="46"/>
      <c r="R89" s="46"/>
      <c r="S89" s="46"/>
      <c r="T89" s="46"/>
      <c r="U89" s="46"/>
      <c r="V89" s="1"/>
      <c r="W89" s="19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204"/>
      <c r="B90" s="208"/>
      <c r="C90" s="211"/>
      <c r="D90" s="23" t="s">
        <v>46</v>
      </c>
      <c r="E90" s="13">
        <f>SUM(E87,E88,E89)</f>
        <v>0</v>
      </c>
      <c r="F90" s="13"/>
      <c r="G90" s="13"/>
      <c r="H90" s="29">
        <f>SUM(H87:H89)</f>
        <v>0</v>
      </c>
      <c r="I90" s="29">
        <f>SUM(I87:I89)</f>
        <v>0</v>
      </c>
      <c r="J90" s="13">
        <f t="shared" ref="J90:V90" si="42">SUM(J87,J88,J89)</f>
        <v>0</v>
      </c>
      <c r="K90" s="13">
        <f t="shared" si="42"/>
        <v>0</v>
      </c>
      <c r="L90" s="13">
        <f t="shared" si="42"/>
        <v>0</v>
      </c>
      <c r="M90" s="13">
        <f t="shared" si="42"/>
        <v>0</v>
      </c>
      <c r="N90" s="13">
        <f t="shared" si="42"/>
        <v>0</v>
      </c>
      <c r="O90" s="13">
        <f t="shared" si="42"/>
        <v>0</v>
      </c>
      <c r="P90" s="13">
        <f t="shared" si="42"/>
        <v>0</v>
      </c>
      <c r="Q90" s="47">
        <f t="shared" si="42"/>
        <v>0</v>
      </c>
      <c r="R90" s="47"/>
      <c r="S90" s="47"/>
      <c r="T90" s="47"/>
      <c r="U90" s="47">
        <f t="shared" si="42"/>
        <v>0</v>
      </c>
      <c r="V90" s="13">
        <f t="shared" si="42"/>
        <v>0</v>
      </c>
      <c r="W90" s="14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204"/>
      <c r="B91" s="208"/>
      <c r="C91" s="211"/>
      <c r="D91" s="4" t="s">
        <v>17</v>
      </c>
      <c r="E91" s="43"/>
      <c r="F91" s="41">
        <v>5</v>
      </c>
      <c r="G91" s="41">
        <v>95</v>
      </c>
      <c r="H91" s="42"/>
      <c r="I91" s="42"/>
      <c r="J91" s="2">
        <f>(E91*F91)</f>
        <v>0</v>
      </c>
      <c r="K91" s="2">
        <f>E91*G91</f>
        <v>0</v>
      </c>
      <c r="L91" s="20">
        <f>SUM(J91,K91)</f>
        <v>0</v>
      </c>
      <c r="M91" s="1">
        <f t="shared" ref="M91:N93" si="43">SUM(J91-O91)</f>
        <v>0</v>
      </c>
      <c r="N91" s="1">
        <f t="shared" si="43"/>
        <v>0</v>
      </c>
      <c r="O91" s="2"/>
      <c r="P91" s="2"/>
      <c r="Q91" s="46"/>
      <c r="R91" s="46"/>
      <c r="S91" s="46"/>
      <c r="T91" s="46"/>
      <c r="U91" s="46"/>
      <c r="V91" s="1"/>
      <c r="W91" s="19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204"/>
      <c r="B92" s="208"/>
      <c r="C92" s="211"/>
      <c r="D92" s="4" t="s">
        <v>18</v>
      </c>
      <c r="E92" s="43"/>
      <c r="F92" s="41">
        <v>5</v>
      </c>
      <c r="G92" s="41">
        <v>95</v>
      </c>
      <c r="H92" s="42"/>
      <c r="I92" s="42"/>
      <c r="J92" s="2">
        <f>(E92*F92)</f>
        <v>0</v>
      </c>
      <c r="K92" s="2">
        <f>E92*G92</f>
        <v>0</v>
      </c>
      <c r="L92" s="20">
        <f>SUM(J92,K92)</f>
        <v>0</v>
      </c>
      <c r="M92" s="1">
        <f t="shared" si="43"/>
        <v>0</v>
      </c>
      <c r="N92" s="1">
        <f t="shared" si="43"/>
        <v>0</v>
      </c>
      <c r="O92" s="2"/>
      <c r="P92" s="2"/>
      <c r="Q92" s="46"/>
      <c r="R92" s="46"/>
      <c r="S92" s="46"/>
      <c r="T92" s="46"/>
      <c r="U92" s="46"/>
      <c r="V92" s="1"/>
      <c r="W92" s="19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3.5" customHeight="1" x14ac:dyDescent="0.2">
      <c r="A93" s="205"/>
      <c r="B93" s="209"/>
      <c r="C93" s="212"/>
      <c r="D93" s="4" t="s">
        <v>19</v>
      </c>
      <c r="E93" s="43"/>
      <c r="F93" s="41">
        <v>5</v>
      </c>
      <c r="G93" s="41">
        <v>95</v>
      </c>
      <c r="H93" s="42"/>
      <c r="I93" s="42"/>
      <c r="J93" s="2">
        <f>(E93*F93)</f>
        <v>0</v>
      </c>
      <c r="K93" s="2">
        <f>E93*G93</f>
        <v>0</v>
      </c>
      <c r="L93" s="20">
        <f>SUM(J93,K93)</f>
        <v>0</v>
      </c>
      <c r="M93" s="1">
        <f t="shared" si="43"/>
        <v>0</v>
      </c>
      <c r="N93" s="1">
        <f t="shared" si="43"/>
        <v>0</v>
      </c>
      <c r="O93" s="2"/>
      <c r="P93" s="2"/>
      <c r="Q93" s="46"/>
      <c r="R93" s="46"/>
      <c r="S93" s="46"/>
      <c r="T93" s="46"/>
      <c r="U93" s="46"/>
      <c r="V93" s="1"/>
      <c r="W93" s="19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24" x14ac:dyDescent="0.2">
      <c r="A94" s="17"/>
      <c r="B94" s="17"/>
      <c r="C94" s="17"/>
      <c r="D94" s="23" t="s">
        <v>47</v>
      </c>
      <c r="E94" s="13">
        <f>SUM(E91,E92,E93)</f>
        <v>0</v>
      </c>
      <c r="F94" s="13"/>
      <c r="G94" s="13"/>
      <c r="H94" s="29">
        <f>SUM(H91:H93)</f>
        <v>0</v>
      </c>
      <c r="I94" s="29">
        <f>SUM(I91:I93)</f>
        <v>0</v>
      </c>
      <c r="J94" s="13">
        <f t="shared" ref="J94:V94" si="44">SUM(J91,J92,J93)</f>
        <v>0</v>
      </c>
      <c r="K94" s="13">
        <f t="shared" si="44"/>
        <v>0</v>
      </c>
      <c r="L94" s="13">
        <f t="shared" si="44"/>
        <v>0</v>
      </c>
      <c r="M94" s="13">
        <f t="shared" si="44"/>
        <v>0</v>
      </c>
      <c r="N94" s="13">
        <f t="shared" si="44"/>
        <v>0</v>
      </c>
      <c r="O94" s="13">
        <f t="shared" si="44"/>
        <v>0</v>
      </c>
      <c r="P94" s="13">
        <f t="shared" si="44"/>
        <v>0</v>
      </c>
      <c r="Q94" s="47">
        <f t="shared" si="44"/>
        <v>0</v>
      </c>
      <c r="R94" s="47"/>
      <c r="S94" s="47"/>
      <c r="T94" s="47"/>
      <c r="U94" s="47">
        <f t="shared" si="44"/>
        <v>0</v>
      </c>
      <c r="V94" s="13">
        <f t="shared" si="44"/>
        <v>0</v>
      </c>
      <c r="W94" s="14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s="28" customFormat="1" ht="24" x14ac:dyDescent="0.2">
      <c r="A95" s="34"/>
      <c r="B95" s="34"/>
      <c r="C95" s="35"/>
      <c r="D95" s="36" t="s">
        <v>50</v>
      </c>
      <c r="E95" s="37">
        <f>SUM(E82+E86+E90+E94)</f>
        <v>0</v>
      </c>
      <c r="F95" s="37"/>
      <c r="G95" s="37"/>
      <c r="H95" s="37">
        <f>SUM(H82+H86+H90+H94)</f>
        <v>0</v>
      </c>
      <c r="I95" s="37">
        <f>SUM(I82+I86+I90+I94)</f>
        <v>0</v>
      </c>
      <c r="J95" s="37">
        <f t="shared" ref="J95:V95" si="45">SUM(J82+J86+J90+J94)</f>
        <v>0</v>
      </c>
      <c r="K95" s="37">
        <f t="shared" si="45"/>
        <v>0</v>
      </c>
      <c r="L95" s="37">
        <f t="shared" si="45"/>
        <v>0</v>
      </c>
      <c r="M95" s="37">
        <f t="shared" si="45"/>
        <v>0</v>
      </c>
      <c r="N95" s="37">
        <f t="shared" si="45"/>
        <v>0</v>
      </c>
      <c r="O95" s="37">
        <f t="shared" si="45"/>
        <v>0</v>
      </c>
      <c r="P95" s="37">
        <f t="shared" si="45"/>
        <v>0</v>
      </c>
      <c r="Q95" s="48">
        <f t="shared" si="45"/>
        <v>0</v>
      </c>
      <c r="R95" s="48"/>
      <c r="S95" s="48">
        <f>I95-Q95</f>
        <v>0</v>
      </c>
      <c r="T95" s="48">
        <f>H95-R95</f>
        <v>0</v>
      </c>
      <c r="U95" s="48">
        <f t="shared" si="45"/>
        <v>0</v>
      </c>
      <c r="V95" s="37">
        <f t="shared" si="45"/>
        <v>0</v>
      </c>
      <c r="W95" s="38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s="28" customFormat="1" ht="36" x14ac:dyDescent="0.2">
      <c r="A96" s="24"/>
      <c r="B96" s="24"/>
      <c r="C96" s="25"/>
      <c r="D96" s="26" t="s">
        <v>51</v>
      </c>
      <c r="E96" s="27">
        <f>E95+'2024'!E96</f>
        <v>5898.5169999999998</v>
      </c>
      <c r="F96" s="27"/>
      <c r="G96" s="27"/>
      <c r="H96" s="27">
        <f>H95+'2024'!H96</f>
        <v>7071.4919999999993</v>
      </c>
      <c r="I96" s="27">
        <f>I95+'2024'!I96</f>
        <v>49741.87</v>
      </c>
      <c r="J96" s="27">
        <f>J95+'2024'!J96</f>
        <v>7078.2203999999992</v>
      </c>
      <c r="K96" s="27">
        <f>K95+'2024'!K96</f>
        <v>49966.15</v>
      </c>
      <c r="L96" s="27">
        <f>L95+'2024'!L96</f>
        <v>56813.362000000001</v>
      </c>
      <c r="M96" s="27">
        <f>M95+'2024'!M96</f>
        <v>0</v>
      </c>
      <c r="N96" s="27">
        <f>N95+'2024'!N96</f>
        <v>0</v>
      </c>
      <c r="O96" s="27">
        <f>O95+'2024'!O96</f>
        <v>0</v>
      </c>
      <c r="P96" s="27">
        <f>P95+'2024'!P96</f>
        <v>0</v>
      </c>
      <c r="Q96" s="27">
        <f>Q95+'2024'!Q96</f>
        <v>49741.869999999995</v>
      </c>
      <c r="R96" s="27"/>
      <c r="S96" s="27">
        <f>I96-Q96</f>
        <v>0</v>
      </c>
      <c r="T96" s="27">
        <f>H96-R96</f>
        <v>7071.4919999999993</v>
      </c>
      <c r="U96" s="27">
        <f>U95+'2024'!U96</f>
        <v>0</v>
      </c>
      <c r="V96" s="27">
        <f>V95+'2024'!V96</f>
        <v>0</v>
      </c>
      <c r="W96" s="27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203">
        <v>6</v>
      </c>
      <c r="B97" s="206" t="s">
        <v>28</v>
      </c>
      <c r="C97" s="210" t="s">
        <v>20</v>
      </c>
      <c r="D97" s="4" t="s">
        <v>8</v>
      </c>
      <c r="E97" s="40"/>
      <c r="F97" s="41">
        <v>5</v>
      </c>
      <c r="G97" s="41">
        <v>95</v>
      </c>
      <c r="H97" s="148"/>
      <c r="I97" s="148"/>
      <c r="J97" s="59">
        <f>(E97*F97)</f>
        <v>0</v>
      </c>
      <c r="K97" s="59">
        <f>E97*G97</f>
        <v>0</v>
      </c>
      <c r="L97" s="20">
        <f>SUM(J97,K97)</f>
        <v>0</v>
      </c>
      <c r="M97" s="1">
        <f t="shared" ref="M97:N99" si="46">J97-H97</f>
        <v>0</v>
      </c>
      <c r="N97" s="1">
        <f t="shared" si="46"/>
        <v>0</v>
      </c>
      <c r="O97" s="2"/>
      <c r="P97" s="2"/>
      <c r="Q97" s="46"/>
      <c r="R97" s="46"/>
      <c r="S97" s="46"/>
      <c r="T97" s="46"/>
      <c r="U97" s="46"/>
      <c r="V97" s="1"/>
      <c r="W97" s="19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204"/>
      <c r="B98" s="207"/>
      <c r="C98" s="211"/>
      <c r="D98" s="4" t="s">
        <v>9</v>
      </c>
      <c r="E98" s="43"/>
      <c r="F98" s="41">
        <v>5</v>
      </c>
      <c r="G98" s="41">
        <v>95</v>
      </c>
      <c r="H98" s="148"/>
      <c r="I98" s="148"/>
      <c r="J98" s="59">
        <f>(E98*F98)</f>
        <v>0</v>
      </c>
      <c r="K98" s="59">
        <f>E98*G98</f>
        <v>0</v>
      </c>
      <c r="L98" s="20">
        <f>SUM(J98,K98)</f>
        <v>0</v>
      </c>
      <c r="M98" s="1">
        <f t="shared" si="46"/>
        <v>0</v>
      </c>
      <c r="N98" s="1">
        <f t="shared" si="46"/>
        <v>0</v>
      </c>
      <c r="O98" s="2"/>
      <c r="P98" s="2"/>
      <c r="Q98" s="46"/>
      <c r="R98" s="46"/>
      <c r="S98" s="46"/>
      <c r="T98" s="46"/>
      <c r="U98" s="46"/>
      <c r="V98" s="1"/>
      <c r="W98" s="19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204"/>
      <c r="B99" s="207"/>
      <c r="C99" s="211"/>
      <c r="D99" s="4" t="s">
        <v>10</v>
      </c>
      <c r="E99" s="43"/>
      <c r="F99" s="41">
        <v>5</v>
      </c>
      <c r="G99" s="41">
        <v>95</v>
      </c>
      <c r="H99" s="148"/>
      <c r="I99" s="148"/>
      <c r="J99" s="59">
        <f>(E99*F99)</f>
        <v>0</v>
      </c>
      <c r="K99" s="59">
        <f>E99*G99</f>
        <v>0</v>
      </c>
      <c r="L99" s="20">
        <f>SUM(J99,K99)</f>
        <v>0</v>
      </c>
      <c r="M99" s="1">
        <f t="shared" si="46"/>
        <v>0</v>
      </c>
      <c r="N99" s="1">
        <f t="shared" si="46"/>
        <v>0</v>
      </c>
      <c r="O99" s="2"/>
      <c r="P99" s="2"/>
      <c r="Q99" s="46"/>
      <c r="R99" s="46"/>
      <c r="S99" s="46"/>
      <c r="T99" s="46"/>
      <c r="U99" s="46"/>
      <c r="V99" s="1"/>
      <c r="W99" s="19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204"/>
      <c r="B100" s="207"/>
      <c r="C100" s="211"/>
      <c r="D100" s="23" t="s">
        <v>44</v>
      </c>
      <c r="E100" s="13">
        <f>SUM(E97,E98,E99)</f>
        <v>0</v>
      </c>
      <c r="F100" s="13"/>
      <c r="G100" s="13"/>
      <c r="H100" s="29">
        <f>SUM(H97:H99)</f>
        <v>0</v>
      </c>
      <c r="I100" s="29">
        <f>SUM(I97:I99)</f>
        <v>0</v>
      </c>
      <c r="J100" s="13">
        <f t="shared" ref="J100:V100" si="47">SUM(J97,J98,J99)</f>
        <v>0</v>
      </c>
      <c r="K100" s="13">
        <f t="shared" si="47"/>
        <v>0</v>
      </c>
      <c r="L100" s="13">
        <f t="shared" si="47"/>
        <v>0</v>
      </c>
      <c r="M100" s="13">
        <f t="shared" si="47"/>
        <v>0</v>
      </c>
      <c r="N100" s="13">
        <f t="shared" si="47"/>
        <v>0</v>
      </c>
      <c r="O100" s="13">
        <f t="shared" si="47"/>
        <v>0</v>
      </c>
      <c r="P100" s="13">
        <f t="shared" si="47"/>
        <v>0</v>
      </c>
      <c r="Q100" s="47">
        <f t="shared" si="47"/>
        <v>0</v>
      </c>
      <c r="R100" s="47"/>
      <c r="S100" s="47"/>
      <c r="T100" s="47"/>
      <c r="U100" s="47">
        <f t="shared" si="47"/>
        <v>0</v>
      </c>
      <c r="V100" s="13">
        <f t="shared" si="47"/>
        <v>0</v>
      </c>
      <c r="W100" s="14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204"/>
      <c r="B101" s="207"/>
      <c r="C101" s="211"/>
      <c r="D101" s="4" t="s">
        <v>11</v>
      </c>
      <c r="E101" s="40"/>
      <c r="F101" s="41">
        <v>5</v>
      </c>
      <c r="G101" s="41">
        <v>95</v>
      </c>
      <c r="H101" s="148"/>
      <c r="I101" s="148"/>
      <c r="J101" s="59">
        <f>(E101*F101)</f>
        <v>0</v>
      </c>
      <c r="K101" s="59">
        <f>E101*G101</f>
        <v>0</v>
      </c>
      <c r="L101" s="20">
        <f>SUM(J101,K101)</f>
        <v>0</v>
      </c>
      <c r="M101" s="1">
        <f t="shared" ref="M101:N103" si="48">J101-H101</f>
        <v>0</v>
      </c>
      <c r="N101" s="1">
        <f t="shared" si="48"/>
        <v>0</v>
      </c>
      <c r="O101" s="2"/>
      <c r="P101" s="2"/>
      <c r="Q101" s="46"/>
      <c r="R101" s="46"/>
      <c r="S101" s="46"/>
      <c r="T101" s="46"/>
      <c r="U101" s="46"/>
      <c r="V101" s="1"/>
      <c r="W101" s="19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204"/>
      <c r="B102" s="207"/>
      <c r="C102" s="211"/>
      <c r="D102" s="4" t="s">
        <v>12</v>
      </c>
      <c r="E102" s="40"/>
      <c r="F102" s="41">
        <v>5</v>
      </c>
      <c r="G102" s="41">
        <v>95</v>
      </c>
      <c r="H102" s="42"/>
      <c r="I102" s="58"/>
      <c r="J102" s="59">
        <f>(E102*F102)</f>
        <v>0</v>
      </c>
      <c r="K102" s="59">
        <f>E102*G102</f>
        <v>0</v>
      </c>
      <c r="L102" s="20">
        <f>SUM(J102,K102)</f>
        <v>0</v>
      </c>
      <c r="M102" s="1">
        <f t="shared" si="48"/>
        <v>0</v>
      </c>
      <c r="N102" s="1">
        <f t="shared" si="48"/>
        <v>0</v>
      </c>
      <c r="O102" s="2"/>
      <c r="P102" s="2"/>
      <c r="Q102" s="46"/>
      <c r="R102" s="46"/>
      <c r="S102" s="46"/>
      <c r="T102" s="46"/>
      <c r="U102" s="46"/>
      <c r="V102" s="1"/>
      <c r="W102" s="19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204"/>
      <c r="B103" s="207"/>
      <c r="C103" s="211"/>
      <c r="D103" s="4" t="s">
        <v>13</v>
      </c>
      <c r="E103" s="40"/>
      <c r="F103" s="41">
        <v>5</v>
      </c>
      <c r="G103" s="41">
        <v>95</v>
      </c>
      <c r="H103" s="42"/>
      <c r="I103" s="58"/>
      <c r="J103" s="59">
        <f>(E103*F103)</f>
        <v>0</v>
      </c>
      <c r="K103" s="59">
        <f>E103*G103</f>
        <v>0</v>
      </c>
      <c r="L103" s="20">
        <f>SUM(J103,K103)</f>
        <v>0</v>
      </c>
      <c r="M103" s="1">
        <f t="shared" si="48"/>
        <v>0</v>
      </c>
      <c r="N103" s="1">
        <f t="shared" si="48"/>
        <v>0</v>
      </c>
      <c r="O103" s="2"/>
      <c r="P103" s="2"/>
      <c r="Q103" s="46"/>
      <c r="R103" s="46"/>
      <c r="S103" s="46"/>
      <c r="T103" s="46"/>
      <c r="U103" s="46"/>
      <c r="V103" s="1"/>
      <c r="W103" s="19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204"/>
      <c r="B104" s="207"/>
      <c r="C104" s="211"/>
      <c r="D104" s="23" t="s">
        <v>45</v>
      </c>
      <c r="E104" s="13">
        <f>SUM(E101,E102,E103)</f>
        <v>0</v>
      </c>
      <c r="F104" s="13"/>
      <c r="G104" s="13"/>
      <c r="H104" s="13">
        <f>SUM(H101,H102,H103)</f>
        <v>0</v>
      </c>
      <c r="I104" s="13">
        <f>SUM(I101,I102,I103)</f>
        <v>0</v>
      </c>
      <c r="J104" s="13">
        <f t="shared" ref="J104:V104" si="49">SUM(J101,J102,J103)</f>
        <v>0</v>
      </c>
      <c r="K104" s="13">
        <f t="shared" si="49"/>
        <v>0</v>
      </c>
      <c r="L104" s="13">
        <f t="shared" si="49"/>
        <v>0</v>
      </c>
      <c r="M104" s="13">
        <f t="shared" si="49"/>
        <v>0</v>
      </c>
      <c r="N104" s="13">
        <f t="shared" si="49"/>
        <v>0</v>
      </c>
      <c r="O104" s="13">
        <f t="shared" si="49"/>
        <v>0</v>
      </c>
      <c r="P104" s="13">
        <f t="shared" si="49"/>
        <v>0</v>
      </c>
      <c r="Q104" s="47">
        <f t="shared" si="49"/>
        <v>0</v>
      </c>
      <c r="R104" s="47"/>
      <c r="S104" s="47"/>
      <c r="T104" s="47"/>
      <c r="U104" s="47">
        <f t="shared" si="49"/>
        <v>0</v>
      </c>
      <c r="V104" s="13">
        <f t="shared" si="49"/>
        <v>0</v>
      </c>
      <c r="W104" s="14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204"/>
      <c r="B105" s="208"/>
      <c r="C105" s="211"/>
      <c r="D105" s="4" t="s">
        <v>14</v>
      </c>
      <c r="E105" s="40"/>
      <c r="F105" s="41">
        <v>5</v>
      </c>
      <c r="G105" s="41">
        <v>95</v>
      </c>
      <c r="H105" s="42"/>
      <c r="I105" s="58"/>
      <c r="J105" s="59">
        <f>(E105*F105)</f>
        <v>0</v>
      </c>
      <c r="K105" s="59">
        <f>E105*G105</f>
        <v>0</v>
      </c>
      <c r="L105" s="20">
        <f>SUM(J105,K105)</f>
        <v>0</v>
      </c>
      <c r="M105" s="1">
        <f t="shared" ref="M105:N107" si="50">J105-H105</f>
        <v>0</v>
      </c>
      <c r="N105" s="1">
        <f t="shared" si="50"/>
        <v>0</v>
      </c>
      <c r="O105" s="2"/>
      <c r="P105" s="2"/>
      <c r="Q105" s="46"/>
      <c r="R105" s="46"/>
      <c r="S105" s="46"/>
      <c r="T105" s="46"/>
      <c r="U105" s="46"/>
      <c r="V105" s="1"/>
      <c r="W105" s="19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204"/>
      <c r="B106" s="208"/>
      <c r="C106" s="211"/>
      <c r="D106" s="4" t="s">
        <v>15</v>
      </c>
      <c r="E106" s="40"/>
      <c r="F106" s="41">
        <v>5</v>
      </c>
      <c r="G106" s="41">
        <v>95</v>
      </c>
      <c r="H106" s="42"/>
      <c r="I106" s="58"/>
      <c r="J106" s="59">
        <f>(E106*F106)</f>
        <v>0</v>
      </c>
      <c r="K106" s="59">
        <f>E106*G106</f>
        <v>0</v>
      </c>
      <c r="L106" s="20">
        <f>SUM(J106,K106)</f>
        <v>0</v>
      </c>
      <c r="M106" s="1">
        <f t="shared" si="50"/>
        <v>0</v>
      </c>
      <c r="N106" s="1">
        <f t="shared" si="50"/>
        <v>0</v>
      </c>
      <c r="O106" s="2"/>
      <c r="P106" s="2"/>
      <c r="Q106" s="46"/>
      <c r="R106" s="46"/>
      <c r="S106" s="46"/>
      <c r="T106" s="46"/>
      <c r="U106" s="46"/>
      <c r="V106" s="1"/>
      <c r="W106" s="19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204"/>
      <c r="B107" s="208"/>
      <c r="C107" s="211"/>
      <c r="D107" s="4" t="s">
        <v>16</v>
      </c>
      <c r="E107" s="43"/>
      <c r="F107" s="41">
        <v>5</v>
      </c>
      <c r="G107" s="41">
        <v>95</v>
      </c>
      <c r="H107" s="42"/>
      <c r="I107" s="58"/>
      <c r="J107" s="59">
        <f>(E107*F107)</f>
        <v>0</v>
      </c>
      <c r="K107" s="59">
        <f>E107*G107</f>
        <v>0</v>
      </c>
      <c r="L107" s="20">
        <f>SUM(J107,K107)</f>
        <v>0</v>
      </c>
      <c r="M107" s="1">
        <f t="shared" si="50"/>
        <v>0</v>
      </c>
      <c r="N107" s="1">
        <f t="shared" si="50"/>
        <v>0</v>
      </c>
      <c r="O107" s="2"/>
      <c r="P107" s="2"/>
      <c r="Q107" s="46"/>
      <c r="R107" s="46"/>
      <c r="S107" s="46"/>
      <c r="T107" s="46"/>
      <c r="U107" s="46"/>
      <c r="V107" s="1"/>
      <c r="W107" s="19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204"/>
      <c r="B108" s="208"/>
      <c r="C108" s="211"/>
      <c r="D108" s="23" t="s">
        <v>46</v>
      </c>
      <c r="E108" s="13">
        <f>SUM(E105,E106,E107)</f>
        <v>0</v>
      </c>
      <c r="F108" s="13"/>
      <c r="G108" s="13"/>
      <c r="H108" s="13">
        <f>SUM(H105,H106,H107)</f>
        <v>0</v>
      </c>
      <c r="I108" s="13">
        <f>SUM(I105,I106,I107)</f>
        <v>0</v>
      </c>
      <c r="J108" s="13">
        <f t="shared" ref="J108:V108" si="51">SUM(J105,J106,J107)</f>
        <v>0</v>
      </c>
      <c r="K108" s="13">
        <f t="shared" si="51"/>
        <v>0</v>
      </c>
      <c r="L108" s="13">
        <f t="shared" si="51"/>
        <v>0</v>
      </c>
      <c r="M108" s="13">
        <f t="shared" si="51"/>
        <v>0</v>
      </c>
      <c r="N108" s="13">
        <f t="shared" si="51"/>
        <v>0</v>
      </c>
      <c r="O108" s="13">
        <f t="shared" si="51"/>
        <v>0</v>
      </c>
      <c r="P108" s="13">
        <f t="shared" si="51"/>
        <v>0</v>
      </c>
      <c r="Q108" s="47">
        <f t="shared" si="51"/>
        <v>0</v>
      </c>
      <c r="R108" s="47"/>
      <c r="S108" s="47"/>
      <c r="T108" s="47"/>
      <c r="U108" s="47">
        <f t="shared" si="51"/>
        <v>0</v>
      </c>
      <c r="V108" s="13">
        <f t="shared" si="51"/>
        <v>0</v>
      </c>
      <c r="W108" s="14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204"/>
      <c r="B109" s="208"/>
      <c r="C109" s="211"/>
      <c r="D109" s="4" t="s">
        <v>17</v>
      </c>
      <c r="E109" s="40"/>
      <c r="F109" s="41">
        <v>5</v>
      </c>
      <c r="G109" s="41">
        <v>95</v>
      </c>
      <c r="H109" s="42"/>
      <c r="I109" s="42"/>
      <c r="J109" s="59">
        <f>(E109*F109)</f>
        <v>0</v>
      </c>
      <c r="K109" s="59">
        <f>E109*G109</f>
        <v>0</v>
      </c>
      <c r="L109" s="20">
        <f>SUM(J109,K109)</f>
        <v>0</v>
      </c>
      <c r="M109" s="1">
        <f t="shared" ref="M109:N111" si="52">J109-H109</f>
        <v>0</v>
      </c>
      <c r="N109" s="1">
        <f t="shared" si="52"/>
        <v>0</v>
      </c>
      <c r="O109" s="2"/>
      <c r="P109" s="2"/>
      <c r="Q109" s="46"/>
      <c r="R109" s="46"/>
      <c r="S109" s="46"/>
      <c r="T109" s="46"/>
      <c r="U109" s="46"/>
      <c r="V109" s="1"/>
      <c r="W109" s="19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204"/>
      <c r="B110" s="208"/>
      <c r="C110" s="211"/>
      <c r="D110" s="4" t="s">
        <v>18</v>
      </c>
      <c r="E110" s="40"/>
      <c r="F110" s="41">
        <v>5</v>
      </c>
      <c r="G110" s="41">
        <v>95</v>
      </c>
      <c r="H110" s="42"/>
      <c r="I110" s="42"/>
      <c r="J110" s="59">
        <f>(E110*F110)</f>
        <v>0</v>
      </c>
      <c r="K110" s="59">
        <f>E110*G110</f>
        <v>0</v>
      </c>
      <c r="L110" s="20">
        <f>SUM(J110,K110)</f>
        <v>0</v>
      </c>
      <c r="M110" s="1">
        <f t="shared" si="52"/>
        <v>0</v>
      </c>
      <c r="N110" s="1">
        <f t="shared" si="52"/>
        <v>0</v>
      </c>
      <c r="O110" s="2"/>
      <c r="P110" s="2"/>
      <c r="Q110" s="46"/>
      <c r="R110" s="46"/>
      <c r="S110" s="46"/>
      <c r="T110" s="46"/>
      <c r="U110" s="46"/>
      <c r="V110" s="1"/>
      <c r="W110" s="19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3.5" customHeight="1" x14ac:dyDescent="0.2">
      <c r="A111" s="205"/>
      <c r="B111" s="209"/>
      <c r="C111" s="212"/>
      <c r="D111" s="4" t="s">
        <v>19</v>
      </c>
      <c r="E111" s="43"/>
      <c r="F111" s="41">
        <v>5</v>
      </c>
      <c r="G111" s="41">
        <v>95</v>
      </c>
      <c r="H111" s="42"/>
      <c r="I111" s="42"/>
      <c r="J111" s="59">
        <f>(E111*F111)</f>
        <v>0</v>
      </c>
      <c r="K111" s="59">
        <f>E111*G111</f>
        <v>0</v>
      </c>
      <c r="L111" s="20">
        <f>SUM(J111,K111)</f>
        <v>0</v>
      </c>
      <c r="M111" s="1">
        <f t="shared" si="52"/>
        <v>0</v>
      </c>
      <c r="N111" s="1">
        <f t="shared" si="52"/>
        <v>0</v>
      </c>
      <c r="O111" s="2"/>
      <c r="P111" s="2"/>
      <c r="Q111" s="46"/>
      <c r="R111" s="46"/>
      <c r="S111" s="46"/>
      <c r="T111" s="46"/>
      <c r="U111" s="46"/>
      <c r="V111" s="1"/>
      <c r="W111" s="19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24" x14ac:dyDescent="0.2">
      <c r="A112" s="17"/>
      <c r="B112" s="12"/>
      <c r="C112" s="18"/>
      <c r="D112" s="23" t="s">
        <v>47</v>
      </c>
      <c r="E112" s="13">
        <f>SUM(E109,E110,E111)</f>
        <v>0</v>
      </c>
      <c r="F112" s="13"/>
      <c r="G112" s="13"/>
      <c r="H112" s="13">
        <f>SUM(H109,H110,H111)</f>
        <v>0</v>
      </c>
      <c r="I112" s="13">
        <f>SUM(I109,I110,I111)</f>
        <v>0</v>
      </c>
      <c r="J112" s="13">
        <f t="shared" ref="J112:V112" si="53">SUM(J109,J110,J111)</f>
        <v>0</v>
      </c>
      <c r="K112" s="13">
        <f t="shared" si="53"/>
        <v>0</v>
      </c>
      <c r="L112" s="13">
        <f t="shared" si="53"/>
        <v>0</v>
      </c>
      <c r="M112" s="13">
        <f t="shared" si="53"/>
        <v>0</v>
      </c>
      <c r="N112" s="13">
        <f t="shared" si="53"/>
        <v>0</v>
      </c>
      <c r="O112" s="13">
        <f t="shared" si="53"/>
        <v>0</v>
      </c>
      <c r="P112" s="13">
        <f t="shared" si="53"/>
        <v>0</v>
      </c>
      <c r="Q112" s="47">
        <f t="shared" si="53"/>
        <v>0</v>
      </c>
      <c r="R112" s="47"/>
      <c r="S112" s="47"/>
      <c r="T112" s="47"/>
      <c r="U112" s="47">
        <f t="shared" si="53"/>
        <v>0</v>
      </c>
      <c r="V112" s="13">
        <f t="shared" si="53"/>
        <v>0</v>
      </c>
      <c r="W112" s="14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s="28" customFormat="1" ht="24" x14ac:dyDescent="0.2">
      <c r="A113" s="34"/>
      <c r="B113" s="34"/>
      <c r="C113" s="35"/>
      <c r="D113" s="36" t="s">
        <v>50</v>
      </c>
      <c r="E113" s="37">
        <f>SUM(E100+E104+E108+E112)</f>
        <v>0</v>
      </c>
      <c r="F113" s="37"/>
      <c r="G113" s="37"/>
      <c r="H113" s="37">
        <f>SUM(H100+H104+H108+H112)</f>
        <v>0</v>
      </c>
      <c r="I113" s="37">
        <f>SUM(I100+I104+I108+I112)</f>
        <v>0</v>
      </c>
      <c r="J113" s="37">
        <f t="shared" ref="J113:V113" si="54">SUM(J100+J104+J108+J112)</f>
        <v>0</v>
      </c>
      <c r="K113" s="37">
        <f t="shared" si="54"/>
        <v>0</v>
      </c>
      <c r="L113" s="37">
        <f t="shared" si="54"/>
        <v>0</v>
      </c>
      <c r="M113" s="37">
        <f t="shared" si="54"/>
        <v>0</v>
      </c>
      <c r="N113" s="37">
        <f t="shared" si="54"/>
        <v>0</v>
      </c>
      <c r="O113" s="37">
        <f t="shared" si="54"/>
        <v>0</v>
      </c>
      <c r="P113" s="37">
        <f t="shared" si="54"/>
        <v>0</v>
      </c>
      <c r="Q113" s="48">
        <f t="shared" si="54"/>
        <v>0</v>
      </c>
      <c r="R113" s="48"/>
      <c r="S113" s="48">
        <f>I113-Q113</f>
        <v>0</v>
      </c>
      <c r="T113" s="48">
        <f>H113-R113</f>
        <v>0</v>
      </c>
      <c r="U113" s="48">
        <f t="shared" si="54"/>
        <v>0</v>
      </c>
      <c r="V113" s="37">
        <f t="shared" si="54"/>
        <v>0</v>
      </c>
      <c r="W113" s="38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s="28" customFormat="1" ht="36" x14ac:dyDescent="0.2">
      <c r="A114" s="24"/>
      <c r="B114" s="24"/>
      <c r="C114" s="25"/>
      <c r="D114" s="26" t="s">
        <v>51</v>
      </c>
      <c r="E114" s="27">
        <f>E113+'2024'!E114</f>
        <v>17738.909999999996</v>
      </c>
      <c r="F114" s="27"/>
      <c r="G114" s="27"/>
      <c r="H114" s="27">
        <f>H113+'2024'!H114</f>
        <v>38113.862000000001</v>
      </c>
      <c r="I114" s="27">
        <f>I113+'2024'!I114</f>
        <v>958504.76</v>
      </c>
      <c r="J114" s="27">
        <f>J113+'2024'!J114</f>
        <v>38983.823999999993</v>
      </c>
      <c r="K114" s="27">
        <f>K113+'2024'!K114</f>
        <v>993092.3</v>
      </c>
      <c r="L114" s="27">
        <f>L113+'2024'!L114</f>
        <v>1032076.124</v>
      </c>
      <c r="M114" s="27">
        <f>M113+'2024'!M114</f>
        <v>869.96199999999999</v>
      </c>
      <c r="N114" s="27">
        <f>N113+'2024'!N114</f>
        <v>34587.54</v>
      </c>
      <c r="O114" s="27">
        <f>O113+'2024'!O114</f>
        <v>0</v>
      </c>
      <c r="P114" s="27">
        <f>P113+'2024'!P114</f>
        <v>0</v>
      </c>
      <c r="Q114" s="27">
        <f>Q113+'2024'!Q114</f>
        <v>0</v>
      </c>
      <c r="R114" s="27"/>
      <c r="S114" s="27">
        <f>I114-Q114</f>
        <v>958504.76</v>
      </c>
      <c r="T114" s="27">
        <f>H114-R114</f>
        <v>38113.862000000001</v>
      </c>
      <c r="U114" s="27">
        <f>U113+'2024'!U114</f>
        <v>0</v>
      </c>
      <c r="V114" s="27">
        <f>V113+'2024'!V114</f>
        <v>0</v>
      </c>
      <c r="W114" s="27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s="5" customFormat="1" x14ac:dyDescent="0.2">
      <c r="A115" s="49"/>
      <c r="B115" s="49"/>
      <c r="C115" s="49"/>
      <c r="D115" s="50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  <c r="P115" s="49"/>
      <c r="Q115" s="49"/>
      <c r="R115" s="49"/>
      <c r="S115" s="49"/>
      <c r="T115" s="49"/>
      <c r="U115" s="49"/>
      <c r="V115" s="49"/>
      <c r="W115" s="49"/>
    </row>
    <row r="116" spans="1:78" s="5" customFormat="1" x14ac:dyDescent="0.2">
      <c r="N116" s="55"/>
      <c r="O116" s="55"/>
    </row>
    <row r="117" spans="1:78" s="5" customFormat="1" ht="15.75" customHeight="1" x14ac:dyDescent="0.2">
      <c r="D117" s="202"/>
      <c r="E117" s="202"/>
      <c r="F117" s="202"/>
      <c r="G117" s="202"/>
      <c r="M117" s="30"/>
      <c r="N117" s="56"/>
      <c r="O117" s="56"/>
    </row>
    <row r="118" spans="1:78" s="5" customFormat="1" x14ac:dyDescent="0.2">
      <c r="E118" s="54"/>
      <c r="N118" s="55"/>
      <c r="O118" s="55"/>
    </row>
    <row r="119" spans="1:78" x14ac:dyDescent="0.2">
      <c r="E119" s="54"/>
      <c r="M119" s="5"/>
      <c r="N119" s="55"/>
      <c r="O119" s="55"/>
      <c r="P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x14ac:dyDescent="0.2">
      <c r="E120" s="54"/>
      <c r="M120" s="5"/>
      <c r="N120" s="55"/>
      <c r="O120" s="55"/>
      <c r="P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x14ac:dyDescent="0.2">
      <c r="E121" s="54"/>
      <c r="M121" s="5"/>
      <c r="N121" s="55"/>
      <c r="O121" s="55"/>
      <c r="P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x14ac:dyDescent="0.2">
      <c r="E122" s="54"/>
      <c r="M122" s="5"/>
      <c r="N122" s="55"/>
      <c r="O122" s="55"/>
      <c r="P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x14ac:dyDescent="0.2">
      <c r="E123" s="54"/>
      <c r="M123" s="5"/>
      <c r="N123" s="55"/>
      <c r="O123" s="55"/>
      <c r="P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x14ac:dyDescent="0.2">
      <c r="E124" s="54"/>
      <c r="M124" s="5"/>
      <c r="N124" s="55"/>
      <c r="O124" s="55"/>
      <c r="P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x14ac:dyDescent="0.2">
      <c r="E125" s="54"/>
      <c r="M125" s="5"/>
      <c r="N125" s="55"/>
      <c r="O125" s="55"/>
      <c r="P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x14ac:dyDescent="0.2">
      <c r="E126" s="54"/>
      <c r="M126" s="5"/>
      <c r="N126" s="55"/>
      <c r="O126" s="55"/>
      <c r="P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x14ac:dyDescent="0.2">
      <c r="E127" s="54"/>
      <c r="M127" s="5"/>
      <c r="N127" s="5"/>
      <c r="O127" s="55"/>
      <c r="P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x14ac:dyDescent="0.2">
      <c r="E128" s="54"/>
      <c r="O128" s="57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5:78" x14ac:dyDescent="0.2">
      <c r="E129" s="54"/>
      <c r="O129" s="57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5:78" x14ac:dyDescent="0.2">
      <c r="E130" s="54"/>
      <c r="O130" s="57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5:78" x14ac:dyDescent="0.2">
      <c r="O131" s="57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5:78" x14ac:dyDescent="0.2">
      <c r="O132" s="57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5:78" x14ac:dyDescent="0.2">
      <c r="O133" s="57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5:78" x14ac:dyDescent="0.2">
      <c r="O134" s="57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5:78" x14ac:dyDescent="0.2">
      <c r="O135" s="57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5:78" x14ac:dyDescent="0.2">
      <c r="O136" s="57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5:78" x14ac:dyDescent="0.2">
      <c r="O137" s="57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5:78" x14ac:dyDescent="0.2">
      <c r="O138" s="57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5:78" x14ac:dyDescent="0.2">
      <c r="O139" s="57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5:78" x14ac:dyDescent="0.2">
      <c r="O140" s="57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5:78" x14ac:dyDescent="0.2">
      <c r="O141" s="57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5:78" x14ac:dyDescent="0.2">
      <c r="O142" s="57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5:78" x14ac:dyDescent="0.2">
      <c r="O143" s="57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5:78" x14ac:dyDescent="0.2">
      <c r="O144" s="57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5:78" x14ac:dyDescent="0.2">
      <c r="O145" s="57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5:78" x14ac:dyDescent="0.2">
      <c r="O146" s="57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5:78" x14ac:dyDescent="0.2">
      <c r="O147" s="57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5:78" x14ac:dyDescent="0.2">
      <c r="O148" s="57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5:78" x14ac:dyDescent="0.2">
      <c r="O149" s="57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5:78" x14ac:dyDescent="0.2">
      <c r="O150" s="57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5:78" x14ac:dyDescent="0.2">
      <c r="O151" s="57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5:78" x14ac:dyDescent="0.2">
      <c r="O152" s="57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5:78" x14ac:dyDescent="0.2">
      <c r="O153" s="57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5:78" x14ac:dyDescent="0.2">
      <c r="O154" s="57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5:78" x14ac:dyDescent="0.2">
      <c r="O155" s="57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5:78" x14ac:dyDescent="0.2">
      <c r="O156" s="57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5:78" x14ac:dyDescent="0.2">
      <c r="O157" s="57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5:78" x14ac:dyDescent="0.2">
      <c r="O158" s="57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5:78" x14ac:dyDescent="0.2">
      <c r="O159" s="57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5:78" x14ac:dyDescent="0.2">
      <c r="O160" s="57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5:78" x14ac:dyDescent="0.2">
      <c r="O161" s="57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5:78" x14ac:dyDescent="0.2">
      <c r="O162" s="57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5:78" x14ac:dyDescent="0.2">
      <c r="O163" s="57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5:78" x14ac:dyDescent="0.2">
      <c r="O164" s="57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5:78" x14ac:dyDescent="0.2">
      <c r="O165" s="57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5:78" x14ac:dyDescent="0.2">
      <c r="O166" s="57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5:78" x14ac:dyDescent="0.2">
      <c r="O167" s="57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5:78" x14ac:dyDescent="0.2">
      <c r="O168" s="57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5:78" x14ac:dyDescent="0.2">
      <c r="O169" s="57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5:78" x14ac:dyDescent="0.2">
      <c r="O170" s="57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5:78" x14ac:dyDescent="0.2">
      <c r="O171" s="57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5:78" x14ac:dyDescent="0.2">
      <c r="O172" s="57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5:78" x14ac:dyDescent="0.2">
      <c r="O173" s="57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5:78" x14ac:dyDescent="0.2">
      <c r="O174" s="57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5:78" x14ac:dyDescent="0.2">
      <c r="O175" s="57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5:78" x14ac:dyDescent="0.2">
      <c r="O176" s="57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5:78" x14ac:dyDescent="0.2">
      <c r="O177" s="57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5:78" x14ac:dyDescent="0.2">
      <c r="O178" s="57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5:78" x14ac:dyDescent="0.2">
      <c r="O179" s="57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5:78" x14ac:dyDescent="0.2">
      <c r="O180" s="57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5:78" x14ac:dyDescent="0.2">
      <c r="O181" s="57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5:78" x14ac:dyDescent="0.2">
      <c r="O182" s="57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5:78" x14ac:dyDescent="0.2">
      <c r="O183" s="57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5:78" x14ac:dyDescent="0.2">
      <c r="O184" s="57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5:78" x14ac:dyDescent="0.2">
      <c r="O185" s="57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5:78" x14ac:dyDescent="0.2">
      <c r="O186" s="57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5:78" x14ac:dyDescent="0.2">
      <c r="O187" s="57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5:78" x14ac:dyDescent="0.2">
      <c r="O188" s="57"/>
    </row>
    <row r="189" spans="15:78" x14ac:dyDescent="0.2">
      <c r="O189" s="57"/>
    </row>
    <row r="190" spans="15:78" x14ac:dyDescent="0.2">
      <c r="O190" s="57"/>
    </row>
    <row r="191" spans="15:78" x14ac:dyDescent="0.2">
      <c r="O191" s="57"/>
    </row>
    <row r="192" spans="15:78" x14ac:dyDescent="0.2">
      <c r="O192" s="57"/>
    </row>
    <row r="193" spans="15:15" x14ac:dyDescent="0.2">
      <c r="O193" s="57"/>
    </row>
    <row r="194" spans="15:15" x14ac:dyDescent="0.2">
      <c r="O194" s="57"/>
    </row>
    <row r="195" spans="15:15" x14ac:dyDescent="0.2">
      <c r="O195" s="57"/>
    </row>
    <row r="196" spans="15:15" x14ac:dyDescent="0.2">
      <c r="O196" s="57"/>
    </row>
    <row r="197" spans="15:15" x14ac:dyDescent="0.2">
      <c r="O197" s="57"/>
    </row>
    <row r="198" spans="15:15" x14ac:dyDescent="0.2">
      <c r="O198" s="57"/>
    </row>
    <row r="199" spans="15:15" x14ac:dyDescent="0.2">
      <c r="O199" s="57"/>
    </row>
    <row r="200" spans="15:15" x14ac:dyDescent="0.2">
      <c r="O200" s="57"/>
    </row>
    <row r="201" spans="15:15" x14ac:dyDescent="0.2">
      <c r="O201" s="57"/>
    </row>
    <row r="202" spans="15:15" x14ac:dyDescent="0.2">
      <c r="O202" s="57"/>
    </row>
    <row r="203" spans="15:15" x14ac:dyDescent="0.2">
      <c r="O203" s="57"/>
    </row>
    <row r="204" spans="15:15" x14ac:dyDescent="0.2">
      <c r="O204" s="57"/>
    </row>
    <row r="205" spans="15:15" x14ac:dyDescent="0.2">
      <c r="O205" s="57"/>
    </row>
    <row r="206" spans="15:15" x14ac:dyDescent="0.2">
      <c r="O206" s="57"/>
    </row>
    <row r="207" spans="15:15" x14ac:dyDescent="0.2">
      <c r="O207" s="57"/>
    </row>
    <row r="208" spans="15:15" x14ac:dyDescent="0.2">
      <c r="O208" s="57"/>
    </row>
    <row r="209" spans="15:15" x14ac:dyDescent="0.2">
      <c r="O209" s="57"/>
    </row>
    <row r="210" spans="15:15" x14ac:dyDescent="0.2">
      <c r="O210" s="57"/>
    </row>
    <row r="211" spans="15:15" x14ac:dyDescent="0.2">
      <c r="O211" s="57"/>
    </row>
    <row r="212" spans="15:15" x14ac:dyDescent="0.2">
      <c r="O212" s="57"/>
    </row>
    <row r="213" spans="15:15" x14ac:dyDescent="0.2">
      <c r="O213" s="57"/>
    </row>
    <row r="214" spans="15:15" x14ac:dyDescent="0.2">
      <c r="O214" s="57"/>
    </row>
    <row r="215" spans="15:15" x14ac:dyDescent="0.2">
      <c r="O215" s="57"/>
    </row>
    <row r="216" spans="15:15" x14ac:dyDescent="0.2">
      <c r="O216" s="57"/>
    </row>
    <row r="217" spans="15:15" x14ac:dyDescent="0.2">
      <c r="O217" s="57"/>
    </row>
    <row r="218" spans="15:15" x14ac:dyDescent="0.2">
      <c r="O218" s="57"/>
    </row>
    <row r="219" spans="15:15" x14ac:dyDescent="0.2">
      <c r="O219" s="57"/>
    </row>
    <row r="220" spans="15:15" x14ac:dyDescent="0.2">
      <c r="O220" s="57"/>
    </row>
    <row r="221" spans="15:15" x14ac:dyDescent="0.2">
      <c r="O221" s="57"/>
    </row>
    <row r="222" spans="15:15" x14ac:dyDescent="0.2">
      <c r="O222" s="57"/>
    </row>
    <row r="223" spans="15:15" x14ac:dyDescent="0.2">
      <c r="O223" s="57"/>
    </row>
    <row r="224" spans="15:15" x14ac:dyDescent="0.2">
      <c r="O224" s="57"/>
    </row>
    <row r="225" spans="15:15" x14ac:dyDescent="0.2">
      <c r="O225" s="57"/>
    </row>
    <row r="226" spans="15:15" x14ac:dyDescent="0.2">
      <c r="O226" s="57"/>
    </row>
    <row r="227" spans="15:15" x14ac:dyDescent="0.2">
      <c r="O227" s="57"/>
    </row>
    <row r="228" spans="15:15" x14ac:dyDescent="0.2">
      <c r="O228" s="57"/>
    </row>
    <row r="229" spans="15:15" x14ac:dyDescent="0.2">
      <c r="O229" s="57"/>
    </row>
    <row r="230" spans="15:15" x14ac:dyDescent="0.2">
      <c r="O230" s="57"/>
    </row>
    <row r="231" spans="15:15" x14ac:dyDescent="0.2">
      <c r="O231" s="57"/>
    </row>
    <row r="232" spans="15:15" x14ac:dyDescent="0.2">
      <c r="O232" s="57"/>
    </row>
    <row r="233" spans="15:15" x14ac:dyDescent="0.2">
      <c r="O233" s="57"/>
    </row>
    <row r="234" spans="15:15" x14ac:dyDescent="0.2">
      <c r="O234" s="57"/>
    </row>
    <row r="235" spans="15:15" x14ac:dyDescent="0.2">
      <c r="O235" s="57"/>
    </row>
    <row r="236" spans="15:15" x14ac:dyDescent="0.2">
      <c r="O236" s="57"/>
    </row>
    <row r="237" spans="15:15" x14ac:dyDescent="0.2">
      <c r="O237" s="57"/>
    </row>
    <row r="238" spans="15:15" x14ac:dyDescent="0.2">
      <c r="O238" s="57"/>
    </row>
    <row r="239" spans="15:15" x14ac:dyDescent="0.2">
      <c r="O239" s="57"/>
    </row>
    <row r="240" spans="15:15" x14ac:dyDescent="0.2">
      <c r="O240" s="57"/>
    </row>
    <row r="241" spans="15:15" x14ac:dyDescent="0.2">
      <c r="O241" s="57"/>
    </row>
    <row r="242" spans="15:15" x14ac:dyDescent="0.2">
      <c r="O242" s="57"/>
    </row>
    <row r="243" spans="15:15" x14ac:dyDescent="0.2">
      <c r="O243" s="57"/>
    </row>
    <row r="244" spans="15:15" x14ac:dyDescent="0.2">
      <c r="O244" s="57"/>
    </row>
    <row r="245" spans="15:15" x14ac:dyDescent="0.2">
      <c r="O245" s="57"/>
    </row>
    <row r="246" spans="15:15" x14ac:dyDescent="0.2">
      <c r="O246" s="57"/>
    </row>
    <row r="247" spans="15:15" x14ac:dyDescent="0.2">
      <c r="O247" s="57"/>
    </row>
    <row r="248" spans="15:15" x14ac:dyDescent="0.2">
      <c r="O248" s="57"/>
    </row>
    <row r="249" spans="15:15" x14ac:dyDescent="0.2">
      <c r="O249" s="57"/>
    </row>
    <row r="250" spans="15:15" x14ac:dyDescent="0.2">
      <c r="O250" s="57"/>
    </row>
    <row r="251" spans="15:15" x14ac:dyDescent="0.2">
      <c r="O251" s="57"/>
    </row>
    <row r="252" spans="15:15" x14ac:dyDescent="0.2">
      <c r="O252" s="57"/>
    </row>
    <row r="253" spans="15:15" x14ac:dyDescent="0.2">
      <c r="O253" s="57"/>
    </row>
    <row r="254" spans="15:15" x14ac:dyDescent="0.2">
      <c r="O254" s="57"/>
    </row>
    <row r="255" spans="15:15" x14ac:dyDescent="0.2">
      <c r="O255" s="57"/>
    </row>
    <row r="256" spans="15:15" x14ac:dyDescent="0.2">
      <c r="O256" s="57"/>
    </row>
    <row r="257" spans="15:15" x14ac:dyDescent="0.2">
      <c r="O257" s="57"/>
    </row>
    <row r="258" spans="15:15" x14ac:dyDescent="0.2">
      <c r="O258" s="57"/>
    </row>
    <row r="259" spans="15:15" x14ac:dyDescent="0.2">
      <c r="O259" s="57"/>
    </row>
    <row r="260" spans="15:15" x14ac:dyDescent="0.2">
      <c r="O260" s="57"/>
    </row>
    <row r="261" spans="15:15" x14ac:dyDescent="0.2">
      <c r="O261" s="57"/>
    </row>
    <row r="262" spans="15:15" x14ac:dyDescent="0.2">
      <c r="O262" s="57"/>
    </row>
    <row r="263" spans="15:15" x14ac:dyDescent="0.2">
      <c r="O263" s="57"/>
    </row>
    <row r="264" spans="15:15" x14ac:dyDescent="0.2">
      <c r="O264" s="57"/>
    </row>
    <row r="265" spans="15:15" x14ac:dyDescent="0.2">
      <c r="O265" s="57"/>
    </row>
    <row r="266" spans="15:15" x14ac:dyDescent="0.2">
      <c r="O266" s="57"/>
    </row>
    <row r="267" spans="15:15" x14ac:dyDescent="0.2">
      <c r="O267" s="57"/>
    </row>
    <row r="268" spans="15:15" x14ac:dyDescent="0.2">
      <c r="O268" s="57"/>
    </row>
    <row r="269" spans="15:15" x14ac:dyDescent="0.2">
      <c r="O269" s="57"/>
    </row>
    <row r="270" spans="15:15" x14ac:dyDescent="0.2">
      <c r="O270" s="57"/>
    </row>
    <row r="271" spans="15:15" x14ac:dyDescent="0.2">
      <c r="O271" s="57"/>
    </row>
    <row r="272" spans="15:15" x14ac:dyDescent="0.2">
      <c r="O272" s="57"/>
    </row>
    <row r="273" spans="15:15" x14ac:dyDescent="0.2">
      <c r="O273" s="57"/>
    </row>
    <row r="274" spans="15:15" x14ac:dyDescent="0.2">
      <c r="O274" s="57"/>
    </row>
    <row r="275" spans="15:15" x14ac:dyDescent="0.2">
      <c r="O275" s="57"/>
    </row>
    <row r="276" spans="15:15" x14ac:dyDescent="0.2">
      <c r="O276" s="57"/>
    </row>
    <row r="277" spans="15:15" x14ac:dyDescent="0.2">
      <c r="O277" s="57"/>
    </row>
    <row r="278" spans="15:15" x14ac:dyDescent="0.2">
      <c r="O278" s="57"/>
    </row>
    <row r="279" spans="15:15" x14ac:dyDescent="0.2">
      <c r="O279" s="57"/>
    </row>
    <row r="280" spans="15:15" x14ac:dyDescent="0.2">
      <c r="O280" s="57"/>
    </row>
    <row r="281" spans="15:15" x14ac:dyDescent="0.2">
      <c r="O281" s="57"/>
    </row>
    <row r="282" spans="15:15" x14ac:dyDescent="0.2">
      <c r="O282" s="57"/>
    </row>
    <row r="283" spans="15:15" x14ac:dyDescent="0.2">
      <c r="O283" s="57"/>
    </row>
    <row r="284" spans="15:15" x14ac:dyDescent="0.2">
      <c r="O284" s="57"/>
    </row>
    <row r="285" spans="15:15" x14ac:dyDescent="0.2">
      <c r="O285" s="57"/>
    </row>
    <row r="286" spans="15:15" x14ac:dyDescent="0.2">
      <c r="O286" s="57"/>
    </row>
    <row r="287" spans="15:15" x14ac:dyDescent="0.2">
      <c r="O287" s="57"/>
    </row>
    <row r="288" spans="15:15" x14ac:dyDescent="0.2">
      <c r="O288" s="57"/>
    </row>
    <row r="289" spans="15:15" x14ac:dyDescent="0.2">
      <c r="O289" s="57"/>
    </row>
    <row r="290" spans="15:15" x14ac:dyDescent="0.2">
      <c r="O290" s="57"/>
    </row>
    <row r="291" spans="15:15" x14ac:dyDescent="0.2">
      <c r="O291" s="57"/>
    </row>
    <row r="292" spans="15:15" x14ac:dyDescent="0.2">
      <c r="O292" s="57"/>
    </row>
    <row r="293" spans="15:15" x14ac:dyDescent="0.2">
      <c r="O293" s="57"/>
    </row>
    <row r="294" spans="15:15" x14ac:dyDescent="0.2">
      <c r="O294" s="57"/>
    </row>
    <row r="295" spans="15:15" x14ac:dyDescent="0.2">
      <c r="O295" s="57"/>
    </row>
    <row r="296" spans="15:15" x14ac:dyDescent="0.2">
      <c r="O296" s="57"/>
    </row>
    <row r="297" spans="15:15" x14ac:dyDescent="0.2">
      <c r="O297" s="57"/>
    </row>
    <row r="298" spans="15:15" x14ac:dyDescent="0.2">
      <c r="O298" s="57"/>
    </row>
    <row r="299" spans="15:15" x14ac:dyDescent="0.2">
      <c r="O299" s="57"/>
    </row>
    <row r="300" spans="15:15" x14ac:dyDescent="0.2">
      <c r="O300" s="57"/>
    </row>
    <row r="301" spans="15:15" x14ac:dyDescent="0.2">
      <c r="O301" s="57"/>
    </row>
    <row r="302" spans="15:15" x14ac:dyDescent="0.2">
      <c r="O302" s="57"/>
    </row>
    <row r="303" spans="15:15" x14ac:dyDescent="0.2">
      <c r="O303" s="57"/>
    </row>
    <row r="304" spans="15:15" x14ac:dyDescent="0.2">
      <c r="O304" s="57"/>
    </row>
    <row r="305" spans="15:15" x14ac:dyDescent="0.2">
      <c r="O305" s="57"/>
    </row>
    <row r="306" spans="15:15" x14ac:dyDescent="0.2">
      <c r="O306" s="57"/>
    </row>
    <row r="307" spans="15:15" x14ac:dyDescent="0.2">
      <c r="O307" s="57"/>
    </row>
    <row r="308" spans="15:15" x14ac:dyDescent="0.2">
      <c r="O308" s="57"/>
    </row>
    <row r="309" spans="15:15" x14ac:dyDescent="0.2">
      <c r="O309" s="57"/>
    </row>
    <row r="310" spans="15:15" x14ac:dyDescent="0.2">
      <c r="O310" s="57"/>
    </row>
    <row r="311" spans="15:15" x14ac:dyDescent="0.2">
      <c r="O311" s="57"/>
    </row>
    <row r="312" spans="15:15" x14ac:dyDescent="0.2">
      <c r="O312" s="57"/>
    </row>
    <row r="313" spans="15:15" x14ac:dyDescent="0.2">
      <c r="O313" s="57"/>
    </row>
    <row r="314" spans="15:15" x14ac:dyDescent="0.2">
      <c r="O314" s="57"/>
    </row>
    <row r="315" spans="15:15" x14ac:dyDescent="0.2">
      <c r="O315" s="57"/>
    </row>
    <row r="316" spans="15:15" x14ac:dyDescent="0.2">
      <c r="O316" s="57"/>
    </row>
    <row r="317" spans="15:15" x14ac:dyDescent="0.2">
      <c r="O317" s="57"/>
    </row>
    <row r="318" spans="15:15" x14ac:dyDescent="0.2">
      <c r="O318" s="57"/>
    </row>
    <row r="319" spans="15:15" x14ac:dyDescent="0.2">
      <c r="O319" s="57"/>
    </row>
    <row r="320" spans="15:15" x14ac:dyDescent="0.2">
      <c r="O320" s="57"/>
    </row>
    <row r="321" spans="15:15" x14ac:dyDescent="0.2">
      <c r="O321" s="57"/>
    </row>
    <row r="322" spans="15:15" x14ac:dyDescent="0.2">
      <c r="O322" s="57"/>
    </row>
    <row r="323" spans="15:15" x14ac:dyDescent="0.2">
      <c r="O323" s="57"/>
    </row>
    <row r="324" spans="15:15" x14ac:dyDescent="0.2">
      <c r="O324" s="57"/>
    </row>
    <row r="325" spans="15:15" x14ac:dyDescent="0.2">
      <c r="O325" s="57"/>
    </row>
    <row r="326" spans="15:15" x14ac:dyDescent="0.2">
      <c r="O326" s="57"/>
    </row>
    <row r="327" spans="15:15" x14ac:dyDescent="0.2">
      <c r="O327" s="57"/>
    </row>
    <row r="328" spans="15:15" x14ac:dyDescent="0.2">
      <c r="O328" s="57"/>
    </row>
    <row r="329" spans="15:15" x14ac:dyDescent="0.2">
      <c r="O329" s="57"/>
    </row>
    <row r="330" spans="15:15" x14ac:dyDescent="0.2">
      <c r="O330" s="57"/>
    </row>
    <row r="331" spans="15:15" x14ac:dyDescent="0.2">
      <c r="O331" s="57"/>
    </row>
    <row r="332" spans="15:15" x14ac:dyDescent="0.2">
      <c r="O332" s="57"/>
    </row>
    <row r="333" spans="15:15" x14ac:dyDescent="0.2">
      <c r="O333" s="57"/>
    </row>
    <row r="334" spans="15:15" x14ac:dyDescent="0.2">
      <c r="O334" s="57"/>
    </row>
    <row r="335" spans="15:15" x14ac:dyDescent="0.2">
      <c r="O335" s="57"/>
    </row>
    <row r="336" spans="15:15" x14ac:dyDescent="0.2">
      <c r="O336" s="57"/>
    </row>
    <row r="337" spans="15:15" x14ac:dyDescent="0.2">
      <c r="O337" s="57"/>
    </row>
    <row r="338" spans="15:15" x14ac:dyDescent="0.2">
      <c r="O338" s="57"/>
    </row>
    <row r="339" spans="15:15" x14ac:dyDescent="0.2">
      <c r="O339" s="57"/>
    </row>
    <row r="340" spans="15:15" x14ac:dyDescent="0.2">
      <c r="O340" s="57"/>
    </row>
    <row r="341" spans="15:15" x14ac:dyDescent="0.2">
      <c r="O341" s="57"/>
    </row>
    <row r="342" spans="15:15" x14ac:dyDescent="0.2">
      <c r="O342" s="57"/>
    </row>
    <row r="343" spans="15:15" x14ac:dyDescent="0.2">
      <c r="O343" s="57"/>
    </row>
    <row r="344" spans="15:15" x14ac:dyDescent="0.2">
      <c r="O344" s="57"/>
    </row>
    <row r="345" spans="15:15" x14ac:dyDescent="0.2">
      <c r="O345" s="57"/>
    </row>
    <row r="346" spans="15:15" x14ac:dyDescent="0.2">
      <c r="O346" s="57"/>
    </row>
    <row r="347" spans="15:15" x14ac:dyDescent="0.2">
      <c r="O347" s="57"/>
    </row>
    <row r="348" spans="15:15" x14ac:dyDescent="0.2">
      <c r="O348" s="57"/>
    </row>
    <row r="349" spans="15:15" x14ac:dyDescent="0.2">
      <c r="O349" s="57"/>
    </row>
    <row r="350" spans="15:15" x14ac:dyDescent="0.2">
      <c r="O350" s="57"/>
    </row>
    <row r="351" spans="15:15" x14ac:dyDescent="0.2">
      <c r="O351" s="57"/>
    </row>
    <row r="352" spans="15:15" x14ac:dyDescent="0.2">
      <c r="O352" s="57"/>
    </row>
    <row r="353" spans="15:15" x14ac:dyDescent="0.2">
      <c r="O353" s="57"/>
    </row>
    <row r="354" spans="15:15" x14ac:dyDescent="0.2">
      <c r="O354" s="57"/>
    </row>
    <row r="355" spans="15:15" x14ac:dyDescent="0.2">
      <c r="O355" s="57"/>
    </row>
    <row r="356" spans="15:15" x14ac:dyDescent="0.2">
      <c r="O356" s="57"/>
    </row>
    <row r="357" spans="15:15" x14ac:dyDescent="0.2">
      <c r="O357" s="57"/>
    </row>
    <row r="358" spans="15:15" x14ac:dyDescent="0.2">
      <c r="O358" s="57"/>
    </row>
    <row r="359" spans="15:15" x14ac:dyDescent="0.2">
      <c r="O359" s="57"/>
    </row>
    <row r="360" spans="15:15" x14ac:dyDescent="0.2">
      <c r="O360" s="57"/>
    </row>
    <row r="361" spans="15:15" x14ac:dyDescent="0.2">
      <c r="O361" s="57"/>
    </row>
    <row r="362" spans="15:15" x14ac:dyDescent="0.2">
      <c r="O362" s="57"/>
    </row>
    <row r="363" spans="15:15" x14ac:dyDescent="0.2">
      <c r="O363" s="57"/>
    </row>
    <row r="364" spans="15:15" x14ac:dyDescent="0.2">
      <c r="O364" s="57"/>
    </row>
    <row r="365" spans="15:15" x14ac:dyDescent="0.2">
      <c r="O365" s="57"/>
    </row>
    <row r="366" spans="15:15" x14ac:dyDescent="0.2">
      <c r="O366" s="57"/>
    </row>
    <row r="367" spans="15:15" x14ac:dyDescent="0.2">
      <c r="O367" s="57"/>
    </row>
    <row r="368" spans="15:15" x14ac:dyDescent="0.2">
      <c r="O368" s="57"/>
    </row>
    <row r="369" spans="15:15" x14ac:dyDescent="0.2">
      <c r="O369" s="57"/>
    </row>
    <row r="370" spans="15:15" x14ac:dyDescent="0.2">
      <c r="O370" s="57"/>
    </row>
    <row r="371" spans="15:15" x14ac:dyDescent="0.2">
      <c r="O371" s="57"/>
    </row>
    <row r="372" spans="15:15" x14ac:dyDescent="0.2">
      <c r="O372" s="57"/>
    </row>
    <row r="373" spans="15:15" x14ac:dyDescent="0.2">
      <c r="O373" s="57"/>
    </row>
    <row r="374" spans="15:15" x14ac:dyDescent="0.2">
      <c r="O374" s="57"/>
    </row>
    <row r="375" spans="15:15" x14ac:dyDescent="0.2">
      <c r="O375" s="57"/>
    </row>
    <row r="376" spans="15:15" x14ac:dyDescent="0.2">
      <c r="O376" s="57"/>
    </row>
    <row r="377" spans="15:15" x14ac:dyDescent="0.2">
      <c r="O377" s="57"/>
    </row>
    <row r="378" spans="15:15" x14ac:dyDescent="0.2">
      <c r="O378" s="57"/>
    </row>
    <row r="379" spans="15:15" x14ac:dyDescent="0.2">
      <c r="O379" s="57"/>
    </row>
    <row r="380" spans="15:15" x14ac:dyDescent="0.2">
      <c r="O380" s="57"/>
    </row>
    <row r="381" spans="15:15" x14ac:dyDescent="0.2">
      <c r="O381" s="57"/>
    </row>
    <row r="382" spans="15:15" x14ac:dyDescent="0.2">
      <c r="O382" s="57"/>
    </row>
    <row r="383" spans="15:15" x14ac:dyDescent="0.2">
      <c r="O383" s="57"/>
    </row>
    <row r="384" spans="15:15" x14ac:dyDescent="0.2">
      <c r="O384" s="57"/>
    </row>
    <row r="385" spans="15:15" x14ac:dyDescent="0.2">
      <c r="O385" s="57"/>
    </row>
    <row r="386" spans="15:15" x14ac:dyDescent="0.2">
      <c r="O386" s="57"/>
    </row>
    <row r="387" spans="15:15" x14ac:dyDescent="0.2">
      <c r="O387" s="57"/>
    </row>
    <row r="388" spans="15:15" x14ac:dyDescent="0.2">
      <c r="O388" s="57"/>
    </row>
    <row r="389" spans="15:15" x14ac:dyDescent="0.2">
      <c r="O389" s="57"/>
    </row>
    <row r="390" spans="15:15" x14ac:dyDescent="0.2">
      <c r="O390" s="57"/>
    </row>
    <row r="391" spans="15:15" x14ac:dyDescent="0.2">
      <c r="O391" s="57"/>
    </row>
    <row r="392" spans="15:15" x14ac:dyDescent="0.2">
      <c r="O392" s="57"/>
    </row>
    <row r="393" spans="15:15" x14ac:dyDescent="0.2">
      <c r="O393" s="57"/>
    </row>
    <row r="394" spans="15:15" x14ac:dyDescent="0.2">
      <c r="O394" s="57"/>
    </row>
    <row r="395" spans="15:15" x14ac:dyDescent="0.2">
      <c r="O395" s="57"/>
    </row>
    <row r="396" spans="15:15" x14ac:dyDescent="0.2">
      <c r="O396" s="57"/>
    </row>
    <row r="397" spans="15:15" x14ac:dyDescent="0.2">
      <c r="O397" s="57"/>
    </row>
    <row r="398" spans="15:15" x14ac:dyDescent="0.2">
      <c r="O398" s="57"/>
    </row>
    <row r="399" spans="15:15" x14ac:dyDescent="0.2">
      <c r="O399" s="57"/>
    </row>
    <row r="400" spans="15:15" x14ac:dyDescent="0.2">
      <c r="O400" s="57"/>
    </row>
    <row r="401" spans="15:15" x14ac:dyDescent="0.2">
      <c r="O401" s="57"/>
    </row>
    <row r="402" spans="15:15" x14ac:dyDescent="0.2">
      <c r="O402" s="57"/>
    </row>
    <row r="403" spans="15:15" x14ac:dyDescent="0.2">
      <c r="O403" s="57"/>
    </row>
    <row r="404" spans="15:15" x14ac:dyDescent="0.2">
      <c r="O404" s="57"/>
    </row>
    <row r="405" spans="15:15" x14ac:dyDescent="0.2">
      <c r="O405" s="57"/>
    </row>
    <row r="406" spans="15:15" x14ac:dyDescent="0.2">
      <c r="O406" s="57"/>
    </row>
    <row r="407" spans="15:15" x14ac:dyDescent="0.2">
      <c r="O407" s="57"/>
    </row>
    <row r="408" spans="15:15" x14ac:dyDescent="0.2">
      <c r="O408" s="57"/>
    </row>
    <row r="409" spans="15:15" x14ac:dyDescent="0.2">
      <c r="O409" s="57"/>
    </row>
    <row r="410" spans="15:15" x14ac:dyDescent="0.2">
      <c r="O410" s="57"/>
    </row>
    <row r="411" spans="15:15" x14ac:dyDescent="0.2">
      <c r="O411" s="57"/>
    </row>
    <row r="412" spans="15:15" x14ac:dyDescent="0.2">
      <c r="O412" s="57"/>
    </row>
    <row r="413" spans="15:15" x14ac:dyDescent="0.2">
      <c r="O413" s="57"/>
    </row>
    <row r="414" spans="15:15" x14ac:dyDescent="0.2">
      <c r="O414" s="57"/>
    </row>
    <row r="415" spans="15:15" x14ac:dyDescent="0.2">
      <c r="O415" s="57"/>
    </row>
    <row r="416" spans="15:15" x14ac:dyDescent="0.2">
      <c r="O416" s="57"/>
    </row>
    <row r="417" spans="15:15" x14ac:dyDescent="0.2">
      <c r="O417" s="57"/>
    </row>
    <row r="418" spans="15:15" x14ac:dyDescent="0.2">
      <c r="O418" s="57"/>
    </row>
    <row r="419" spans="15:15" x14ac:dyDescent="0.2">
      <c r="O419" s="57"/>
    </row>
    <row r="420" spans="15:15" x14ac:dyDescent="0.2">
      <c r="O420" s="57"/>
    </row>
    <row r="421" spans="15:15" x14ac:dyDescent="0.2">
      <c r="O421" s="57"/>
    </row>
    <row r="422" spans="15:15" x14ac:dyDescent="0.2">
      <c r="O422" s="57"/>
    </row>
    <row r="423" spans="15:15" x14ac:dyDescent="0.2">
      <c r="O423" s="57"/>
    </row>
    <row r="424" spans="15:15" x14ac:dyDescent="0.2">
      <c r="O424" s="57"/>
    </row>
    <row r="425" spans="15:15" x14ac:dyDescent="0.2">
      <c r="O425" s="57"/>
    </row>
    <row r="426" spans="15:15" x14ac:dyDescent="0.2">
      <c r="O426" s="57"/>
    </row>
    <row r="427" spans="15:15" x14ac:dyDescent="0.2">
      <c r="O427" s="57"/>
    </row>
    <row r="428" spans="15:15" x14ac:dyDescent="0.2">
      <c r="O428" s="57"/>
    </row>
    <row r="429" spans="15:15" x14ac:dyDescent="0.2">
      <c r="O429" s="57"/>
    </row>
    <row r="430" spans="15:15" x14ac:dyDescent="0.2">
      <c r="O430" s="57"/>
    </row>
    <row r="431" spans="15:15" x14ac:dyDescent="0.2">
      <c r="O431" s="57"/>
    </row>
    <row r="432" spans="15:15" x14ac:dyDescent="0.2">
      <c r="O432" s="57"/>
    </row>
    <row r="433" spans="15:15" x14ac:dyDescent="0.2">
      <c r="O433" s="57"/>
    </row>
    <row r="434" spans="15:15" x14ac:dyDescent="0.2">
      <c r="O434" s="57"/>
    </row>
    <row r="435" spans="15:15" x14ac:dyDescent="0.2">
      <c r="O435" s="57"/>
    </row>
    <row r="436" spans="15:15" x14ac:dyDescent="0.2">
      <c r="O436" s="57"/>
    </row>
    <row r="437" spans="15:15" x14ac:dyDescent="0.2">
      <c r="O437" s="57"/>
    </row>
    <row r="438" spans="15:15" x14ac:dyDescent="0.2">
      <c r="O438" s="57"/>
    </row>
    <row r="439" spans="15:15" x14ac:dyDescent="0.2">
      <c r="O439" s="57"/>
    </row>
    <row r="440" spans="15:15" x14ac:dyDescent="0.2">
      <c r="O440" s="57"/>
    </row>
    <row r="441" spans="15:15" x14ac:dyDescent="0.2">
      <c r="O441" s="57"/>
    </row>
    <row r="442" spans="15:15" x14ac:dyDescent="0.2">
      <c r="O442" s="57"/>
    </row>
    <row r="443" spans="15:15" x14ac:dyDescent="0.2">
      <c r="O443" s="57"/>
    </row>
    <row r="444" spans="15:15" x14ac:dyDescent="0.2">
      <c r="O444" s="57"/>
    </row>
    <row r="445" spans="15:15" x14ac:dyDescent="0.2">
      <c r="O445" s="57"/>
    </row>
    <row r="446" spans="15:15" x14ac:dyDescent="0.2">
      <c r="O446" s="57"/>
    </row>
    <row r="447" spans="15:15" x14ac:dyDescent="0.2">
      <c r="O447" s="57"/>
    </row>
    <row r="448" spans="15:15" x14ac:dyDescent="0.2">
      <c r="O448" s="57"/>
    </row>
    <row r="449" spans="15:15" x14ac:dyDescent="0.2">
      <c r="O449" s="57"/>
    </row>
    <row r="450" spans="15:15" x14ac:dyDescent="0.2">
      <c r="O450" s="57"/>
    </row>
    <row r="451" spans="15:15" x14ac:dyDescent="0.2">
      <c r="O451" s="57"/>
    </row>
    <row r="452" spans="15:15" x14ac:dyDescent="0.2">
      <c r="O452" s="57"/>
    </row>
    <row r="453" spans="15:15" x14ac:dyDescent="0.2">
      <c r="O453" s="57"/>
    </row>
    <row r="454" spans="15:15" x14ac:dyDescent="0.2">
      <c r="O454" s="57"/>
    </row>
    <row r="455" spans="15:15" x14ac:dyDescent="0.2">
      <c r="O455" s="57"/>
    </row>
    <row r="456" spans="15:15" x14ac:dyDescent="0.2">
      <c r="O456" s="57"/>
    </row>
    <row r="457" spans="15:15" x14ac:dyDescent="0.2">
      <c r="O457" s="57"/>
    </row>
    <row r="458" spans="15:15" x14ac:dyDescent="0.2">
      <c r="O458" s="57"/>
    </row>
    <row r="459" spans="15:15" x14ac:dyDescent="0.2">
      <c r="O459" s="57"/>
    </row>
    <row r="460" spans="15:15" x14ac:dyDescent="0.2">
      <c r="O460" s="57"/>
    </row>
    <row r="461" spans="15:15" x14ac:dyDescent="0.2">
      <c r="O461" s="57"/>
    </row>
    <row r="462" spans="15:15" x14ac:dyDescent="0.2">
      <c r="O462" s="57"/>
    </row>
    <row r="463" spans="15:15" x14ac:dyDescent="0.2">
      <c r="O463" s="57"/>
    </row>
    <row r="464" spans="15:15" x14ac:dyDescent="0.2">
      <c r="O464" s="57"/>
    </row>
    <row r="465" spans="15:15" x14ac:dyDescent="0.2">
      <c r="O465" s="57"/>
    </row>
    <row r="466" spans="15:15" x14ac:dyDescent="0.2">
      <c r="O466" s="57"/>
    </row>
    <row r="467" spans="15:15" x14ac:dyDescent="0.2">
      <c r="O467" s="57"/>
    </row>
    <row r="468" spans="15:15" x14ac:dyDescent="0.2">
      <c r="O468" s="57"/>
    </row>
    <row r="469" spans="15:15" x14ac:dyDescent="0.2">
      <c r="O469" s="57"/>
    </row>
    <row r="470" spans="15:15" x14ac:dyDescent="0.2">
      <c r="O470" s="57"/>
    </row>
    <row r="471" spans="15:15" x14ac:dyDescent="0.2">
      <c r="O471" s="57"/>
    </row>
    <row r="472" spans="15:15" x14ac:dyDescent="0.2">
      <c r="O472" s="57"/>
    </row>
    <row r="473" spans="15:15" x14ac:dyDescent="0.2">
      <c r="O473" s="57"/>
    </row>
    <row r="474" spans="15:15" x14ac:dyDescent="0.2">
      <c r="O474" s="57"/>
    </row>
    <row r="475" spans="15:15" x14ac:dyDescent="0.2">
      <c r="O475" s="57"/>
    </row>
    <row r="476" spans="15:15" x14ac:dyDescent="0.2">
      <c r="O476" s="57"/>
    </row>
    <row r="477" spans="15:15" x14ac:dyDescent="0.2">
      <c r="O477" s="57"/>
    </row>
    <row r="478" spans="15:15" x14ac:dyDescent="0.2">
      <c r="O478" s="57"/>
    </row>
    <row r="479" spans="15:15" x14ac:dyDescent="0.2">
      <c r="O479" s="57"/>
    </row>
    <row r="480" spans="15:15" x14ac:dyDescent="0.2">
      <c r="O480" s="57"/>
    </row>
    <row r="481" spans="15:15" x14ac:dyDescent="0.2">
      <c r="O481" s="57"/>
    </row>
    <row r="482" spans="15:15" x14ac:dyDescent="0.2">
      <c r="O482" s="57"/>
    </row>
    <row r="483" spans="15:15" x14ac:dyDescent="0.2">
      <c r="O483" s="57"/>
    </row>
    <row r="484" spans="15:15" x14ac:dyDescent="0.2">
      <c r="O484" s="57"/>
    </row>
    <row r="485" spans="15:15" x14ac:dyDescent="0.2">
      <c r="O485" s="57"/>
    </row>
    <row r="486" spans="15:15" x14ac:dyDescent="0.2">
      <c r="O486" s="57"/>
    </row>
    <row r="487" spans="15:15" x14ac:dyDescent="0.2">
      <c r="O487" s="57"/>
    </row>
    <row r="488" spans="15:15" x14ac:dyDescent="0.2">
      <c r="O488" s="57"/>
    </row>
    <row r="489" spans="15:15" x14ac:dyDescent="0.2">
      <c r="O489" s="57"/>
    </row>
    <row r="490" spans="15:15" x14ac:dyDescent="0.2">
      <c r="O490" s="57"/>
    </row>
    <row r="491" spans="15:15" x14ac:dyDescent="0.2">
      <c r="O491" s="57"/>
    </row>
    <row r="492" spans="15:15" x14ac:dyDescent="0.2">
      <c r="O492" s="57"/>
    </row>
    <row r="493" spans="15:15" x14ac:dyDescent="0.2">
      <c r="O493" s="57"/>
    </row>
    <row r="494" spans="15:15" x14ac:dyDescent="0.2">
      <c r="O494" s="57"/>
    </row>
    <row r="495" spans="15:15" x14ac:dyDescent="0.2">
      <c r="O495" s="57"/>
    </row>
    <row r="496" spans="15:15" x14ac:dyDescent="0.2">
      <c r="O496" s="57"/>
    </row>
    <row r="497" spans="15:15" x14ac:dyDescent="0.2">
      <c r="O497" s="57"/>
    </row>
    <row r="498" spans="15:15" x14ac:dyDescent="0.2">
      <c r="O498" s="57"/>
    </row>
    <row r="499" spans="15:15" x14ac:dyDescent="0.2">
      <c r="O499" s="57"/>
    </row>
    <row r="500" spans="15:15" x14ac:dyDescent="0.2">
      <c r="O500" s="57"/>
    </row>
    <row r="501" spans="15:15" x14ac:dyDescent="0.2">
      <c r="O501" s="57"/>
    </row>
    <row r="502" spans="15:15" x14ac:dyDescent="0.2">
      <c r="O502" s="57"/>
    </row>
    <row r="503" spans="15:15" x14ac:dyDescent="0.2">
      <c r="O503" s="57"/>
    </row>
    <row r="504" spans="15:15" x14ac:dyDescent="0.2">
      <c r="O504" s="57"/>
    </row>
    <row r="505" spans="15:15" x14ac:dyDescent="0.2">
      <c r="O505" s="57"/>
    </row>
    <row r="506" spans="15:15" x14ac:dyDescent="0.2">
      <c r="O506" s="57"/>
    </row>
    <row r="507" spans="15:15" x14ac:dyDescent="0.2">
      <c r="O507" s="57"/>
    </row>
    <row r="508" spans="15:15" x14ac:dyDescent="0.2">
      <c r="O508" s="57"/>
    </row>
    <row r="509" spans="15:15" x14ac:dyDescent="0.2">
      <c r="O509" s="57"/>
    </row>
    <row r="510" spans="15:15" x14ac:dyDescent="0.2">
      <c r="O510" s="57"/>
    </row>
    <row r="511" spans="15:15" x14ac:dyDescent="0.2">
      <c r="O511" s="57"/>
    </row>
    <row r="512" spans="15:15" x14ac:dyDescent="0.2">
      <c r="O512" s="57"/>
    </row>
    <row r="513" spans="15:15" x14ac:dyDescent="0.2">
      <c r="O513" s="57"/>
    </row>
    <row r="514" spans="15:15" x14ac:dyDescent="0.2">
      <c r="O514" s="57"/>
    </row>
    <row r="515" spans="15:15" x14ac:dyDescent="0.2">
      <c r="O515" s="57"/>
    </row>
    <row r="516" spans="15:15" x14ac:dyDescent="0.2">
      <c r="O516" s="57"/>
    </row>
    <row r="517" spans="15:15" x14ac:dyDescent="0.2">
      <c r="O517" s="57"/>
    </row>
    <row r="518" spans="15:15" x14ac:dyDescent="0.2">
      <c r="O518" s="57"/>
    </row>
    <row r="519" spans="15:15" x14ac:dyDescent="0.2">
      <c r="O519" s="57"/>
    </row>
    <row r="520" spans="15:15" x14ac:dyDescent="0.2">
      <c r="O520" s="57"/>
    </row>
    <row r="521" spans="15:15" x14ac:dyDescent="0.2">
      <c r="O521" s="57"/>
    </row>
    <row r="522" spans="15:15" x14ac:dyDescent="0.2">
      <c r="O522" s="57"/>
    </row>
    <row r="523" spans="15:15" x14ac:dyDescent="0.2">
      <c r="O523" s="57"/>
    </row>
    <row r="524" spans="15:15" x14ac:dyDescent="0.2">
      <c r="O524" s="57"/>
    </row>
    <row r="525" spans="15:15" x14ac:dyDescent="0.2">
      <c r="O525" s="57"/>
    </row>
    <row r="526" spans="15:15" x14ac:dyDescent="0.2">
      <c r="O526" s="57"/>
    </row>
    <row r="527" spans="15:15" x14ac:dyDescent="0.2">
      <c r="O527" s="57"/>
    </row>
    <row r="528" spans="15:15" x14ac:dyDescent="0.2">
      <c r="O528" s="57"/>
    </row>
    <row r="529" spans="15:15" x14ac:dyDescent="0.2">
      <c r="O529" s="57"/>
    </row>
    <row r="530" spans="15:15" x14ac:dyDescent="0.2">
      <c r="O530" s="57"/>
    </row>
    <row r="531" spans="15:15" x14ac:dyDescent="0.2">
      <c r="O531" s="57"/>
    </row>
    <row r="532" spans="15:15" x14ac:dyDescent="0.2">
      <c r="O532" s="57"/>
    </row>
    <row r="533" spans="15:15" x14ac:dyDescent="0.2">
      <c r="O533" s="57"/>
    </row>
    <row r="534" spans="15:15" x14ac:dyDescent="0.2">
      <c r="O534" s="57"/>
    </row>
    <row r="535" spans="15:15" x14ac:dyDescent="0.2">
      <c r="O535" s="57"/>
    </row>
    <row r="536" spans="15:15" x14ac:dyDescent="0.2">
      <c r="O536" s="57"/>
    </row>
    <row r="537" spans="15:15" x14ac:dyDescent="0.2">
      <c r="O537" s="57"/>
    </row>
    <row r="538" spans="15:15" x14ac:dyDescent="0.2">
      <c r="O538" s="57"/>
    </row>
  </sheetData>
  <mergeCells count="41">
    <mergeCell ref="A97:A111"/>
    <mergeCell ref="B97:B111"/>
    <mergeCell ref="C97:C111"/>
    <mergeCell ref="D117:G117"/>
    <mergeCell ref="A61:A75"/>
    <mergeCell ref="B61:B75"/>
    <mergeCell ref="C61:C75"/>
    <mergeCell ref="A79:A93"/>
    <mergeCell ref="B79:B93"/>
    <mergeCell ref="C79:C93"/>
    <mergeCell ref="A25:A39"/>
    <mergeCell ref="B25:B39"/>
    <mergeCell ref="C25:C39"/>
    <mergeCell ref="A43:A57"/>
    <mergeCell ref="B43:B57"/>
    <mergeCell ref="C43:C57"/>
    <mergeCell ref="T2:T5"/>
    <mergeCell ref="U2:U5"/>
    <mergeCell ref="V2:V5"/>
    <mergeCell ref="W2:W5"/>
    <mergeCell ref="A7:A21"/>
    <mergeCell ref="B7:B21"/>
    <mergeCell ref="C7:C21"/>
    <mergeCell ref="N2:N5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rintOptions horizontalCentered="1"/>
  <pageMargins left="0" right="0" top="0.55118110236220474" bottom="0" header="0" footer="0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workbookViewId="0">
      <selection activeCell="H31" sqref="H31"/>
    </sheetView>
  </sheetViews>
  <sheetFormatPr defaultRowHeight="12.75" x14ac:dyDescent="0.2"/>
  <sheetData>
    <row r="1" spans="1:20" ht="15.75" x14ac:dyDescent="0.25">
      <c r="A1" s="6"/>
      <c r="B1" s="7" t="s">
        <v>0</v>
      </c>
      <c r="C1" s="240">
        <v>2011</v>
      </c>
      <c r="D1" s="240"/>
      <c r="E1" s="31"/>
      <c r="F1" s="32"/>
      <c r="G1" s="32"/>
      <c r="H1" s="31"/>
      <c r="I1" s="31"/>
      <c r="J1" s="32"/>
      <c r="K1" s="32"/>
      <c r="L1" s="32"/>
      <c r="M1" s="31"/>
      <c r="N1" s="31"/>
      <c r="O1" s="9"/>
      <c r="P1" s="8"/>
      <c r="Q1" s="8"/>
      <c r="R1" s="8"/>
      <c r="S1" s="8"/>
      <c r="T1" s="8"/>
    </row>
    <row r="2" spans="1:20" x14ac:dyDescent="0.2">
      <c r="A2" s="241" t="s">
        <v>1</v>
      </c>
      <c r="B2" s="241" t="s">
        <v>2</v>
      </c>
      <c r="C2" s="242" t="s">
        <v>3</v>
      </c>
      <c r="D2" s="242" t="s">
        <v>4</v>
      </c>
      <c r="E2" s="242"/>
      <c r="F2" s="239" t="s">
        <v>42</v>
      </c>
      <c r="G2" s="239" t="s">
        <v>43</v>
      </c>
      <c r="H2" s="239" t="s">
        <v>39</v>
      </c>
      <c r="I2" s="243"/>
      <c r="J2" s="239" t="s">
        <v>38</v>
      </c>
      <c r="K2" s="239" t="s">
        <v>37</v>
      </c>
      <c r="L2" s="239" t="s">
        <v>5</v>
      </c>
      <c r="M2" s="239" t="s">
        <v>36</v>
      </c>
      <c r="N2" s="239" t="s">
        <v>35</v>
      </c>
      <c r="O2" s="241" t="s">
        <v>32</v>
      </c>
      <c r="P2" s="241" t="s">
        <v>33</v>
      </c>
      <c r="Q2" s="241" t="s">
        <v>29</v>
      </c>
      <c r="R2" s="241" t="s">
        <v>30</v>
      </c>
      <c r="S2" s="241" t="s">
        <v>31</v>
      </c>
      <c r="T2" s="241" t="s">
        <v>34</v>
      </c>
    </row>
    <row r="3" spans="1:20" x14ac:dyDescent="0.2">
      <c r="A3" s="241"/>
      <c r="B3" s="241"/>
      <c r="C3" s="242"/>
      <c r="D3" s="242"/>
      <c r="E3" s="242"/>
      <c r="F3" s="239"/>
      <c r="G3" s="239"/>
      <c r="H3" s="243"/>
      <c r="I3" s="243"/>
      <c r="J3" s="239"/>
      <c r="K3" s="239"/>
      <c r="L3" s="239"/>
      <c r="M3" s="239"/>
      <c r="N3" s="239"/>
      <c r="O3" s="241"/>
      <c r="P3" s="241"/>
      <c r="Q3" s="241"/>
      <c r="R3" s="241"/>
      <c r="S3" s="241"/>
      <c r="T3" s="241"/>
    </row>
    <row r="4" spans="1:20" x14ac:dyDescent="0.2">
      <c r="A4" s="241"/>
      <c r="B4" s="241"/>
      <c r="C4" s="242"/>
      <c r="D4" s="242"/>
      <c r="E4" s="242"/>
      <c r="F4" s="239"/>
      <c r="G4" s="239"/>
      <c r="H4" s="243"/>
      <c r="I4" s="243"/>
      <c r="J4" s="239"/>
      <c r="K4" s="239"/>
      <c r="L4" s="239"/>
      <c r="M4" s="239"/>
      <c r="N4" s="239"/>
      <c r="O4" s="241"/>
      <c r="P4" s="241"/>
      <c r="Q4" s="241"/>
      <c r="R4" s="241"/>
      <c r="S4" s="241"/>
      <c r="T4" s="241"/>
    </row>
    <row r="5" spans="1:20" ht="36" x14ac:dyDescent="0.2">
      <c r="A5" s="241"/>
      <c r="B5" s="241"/>
      <c r="C5" s="242"/>
      <c r="D5" s="21" t="s">
        <v>6</v>
      </c>
      <c r="E5" s="33" t="s">
        <v>7</v>
      </c>
      <c r="F5" s="239"/>
      <c r="G5" s="239"/>
      <c r="H5" s="61" t="s">
        <v>40</v>
      </c>
      <c r="I5" s="61" t="s">
        <v>41</v>
      </c>
      <c r="J5" s="239"/>
      <c r="K5" s="239"/>
      <c r="L5" s="239"/>
      <c r="M5" s="239"/>
      <c r="N5" s="239"/>
      <c r="O5" s="241"/>
      <c r="P5" s="241"/>
      <c r="Q5" s="241"/>
      <c r="R5" s="241"/>
      <c r="S5" s="241"/>
      <c r="T5" s="241"/>
    </row>
    <row r="6" spans="1:20" x14ac:dyDescent="0.2">
      <c r="A6" s="49">
        <v>2011</v>
      </c>
      <c r="B6" s="49" t="s">
        <v>22</v>
      </c>
      <c r="C6" s="49"/>
      <c r="D6" s="49" t="s">
        <v>48</v>
      </c>
      <c r="E6" s="49">
        <v>14402.27</v>
      </c>
      <c r="F6" s="49">
        <v>14.399999999999999</v>
      </c>
      <c r="G6" s="49">
        <v>36</v>
      </c>
      <c r="H6" s="49">
        <v>17282.723999999998</v>
      </c>
      <c r="I6" s="49">
        <v>43206.81</v>
      </c>
      <c r="J6" s="49">
        <v>17282.723999999998</v>
      </c>
      <c r="K6" s="49">
        <v>43206.81</v>
      </c>
      <c r="L6" s="49">
        <v>60489.534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/>
    </row>
    <row r="7" spans="1:20" x14ac:dyDescent="0.2">
      <c r="A7" s="49">
        <v>2012</v>
      </c>
      <c r="B7" s="49" t="s">
        <v>22</v>
      </c>
      <c r="C7" s="49"/>
      <c r="D7" s="49" t="s">
        <v>50</v>
      </c>
      <c r="E7" s="49">
        <v>14249.85</v>
      </c>
      <c r="F7" s="49"/>
      <c r="G7" s="49"/>
      <c r="H7" s="49">
        <v>17099.82</v>
      </c>
      <c r="I7" s="49">
        <v>128248.65</v>
      </c>
      <c r="J7" s="49">
        <v>17099.82</v>
      </c>
      <c r="K7" s="49">
        <v>128248.65</v>
      </c>
      <c r="L7" s="49">
        <v>145348.47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/>
    </row>
    <row r="8" spans="1:20" x14ac:dyDescent="0.2">
      <c r="A8" s="49">
        <v>2013</v>
      </c>
      <c r="B8" s="49" t="s">
        <v>22</v>
      </c>
      <c r="C8" s="49"/>
      <c r="D8" s="49" t="s">
        <v>50</v>
      </c>
      <c r="E8" s="49">
        <v>17862.400000000001</v>
      </c>
      <c r="F8" s="49"/>
      <c r="G8" s="49"/>
      <c r="H8" s="49">
        <v>11180.171999999999</v>
      </c>
      <c r="I8" s="49">
        <v>136390.46000000002</v>
      </c>
      <c r="J8" s="49">
        <v>21434.879999999997</v>
      </c>
      <c r="K8" s="49">
        <v>267936</v>
      </c>
      <c r="L8" s="49">
        <v>289370.88</v>
      </c>
      <c r="M8" s="49">
        <v>10254.707999999999</v>
      </c>
      <c r="N8" s="49">
        <v>131545.53999999998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/>
    </row>
    <row r="9" spans="1:20" x14ac:dyDescent="0.2">
      <c r="A9" s="49">
        <v>2014</v>
      </c>
      <c r="B9" s="49" t="s">
        <v>22</v>
      </c>
      <c r="C9" s="49"/>
      <c r="D9" s="49" t="s">
        <v>50</v>
      </c>
      <c r="E9" s="49">
        <v>18251.949999999997</v>
      </c>
      <c r="F9" s="49"/>
      <c r="G9" s="49"/>
      <c r="H9" s="49">
        <v>0</v>
      </c>
      <c r="I9" s="49">
        <v>0</v>
      </c>
      <c r="J9" s="49">
        <v>21902.34</v>
      </c>
      <c r="K9" s="49">
        <v>401542.9</v>
      </c>
      <c r="L9" s="49">
        <v>423445.24</v>
      </c>
      <c r="M9" s="49">
        <v>21902.34</v>
      </c>
      <c r="N9" s="49">
        <v>401542.9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/>
    </row>
    <row r="10" spans="1:20" x14ac:dyDescent="0.2">
      <c r="A10" s="49">
        <v>2015</v>
      </c>
      <c r="B10" s="49" t="s">
        <v>22</v>
      </c>
      <c r="C10" s="49"/>
      <c r="D10" s="49" t="s">
        <v>50</v>
      </c>
      <c r="E10" s="49">
        <v>17381.86</v>
      </c>
      <c r="F10" s="49"/>
      <c r="G10" s="49"/>
      <c r="H10" s="49">
        <v>0</v>
      </c>
      <c r="I10" s="49">
        <v>0</v>
      </c>
      <c r="J10" s="49">
        <v>20858.232</v>
      </c>
      <c r="K10" s="49">
        <v>486692.08000000007</v>
      </c>
      <c r="L10" s="49">
        <v>507550.31199999998</v>
      </c>
      <c r="M10" s="49">
        <v>20858.232</v>
      </c>
      <c r="N10" s="49">
        <v>486692.08000000007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/>
    </row>
    <row r="11" spans="1:20" x14ac:dyDescent="0.2">
      <c r="A11" s="49">
        <v>2016</v>
      </c>
      <c r="B11" s="49" t="s">
        <v>22</v>
      </c>
      <c r="C11" s="49"/>
      <c r="D11" s="49" t="s">
        <v>50</v>
      </c>
      <c r="E11" s="49">
        <v>18620.399999999998</v>
      </c>
      <c r="F11" s="49"/>
      <c r="G11" s="49"/>
      <c r="H11" s="49">
        <v>0</v>
      </c>
      <c r="I11" s="49">
        <v>0</v>
      </c>
      <c r="J11" s="49">
        <v>22344.479999999996</v>
      </c>
      <c r="K11" s="49">
        <v>670334.4</v>
      </c>
      <c r="L11" s="49">
        <v>692678.87999999989</v>
      </c>
      <c r="M11" s="49">
        <v>22344.479999999996</v>
      </c>
      <c r="N11" s="49">
        <v>670334.4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/>
    </row>
    <row r="12" spans="1:20" x14ac:dyDescent="0.2">
      <c r="A12" s="49">
        <v>2017</v>
      </c>
      <c r="B12" s="49" t="s">
        <v>22</v>
      </c>
      <c r="C12" s="49"/>
      <c r="D12" s="49" t="s">
        <v>50</v>
      </c>
      <c r="E12" s="49">
        <v>15584.259999999998</v>
      </c>
      <c r="F12" s="49"/>
      <c r="G12" s="49"/>
      <c r="H12" s="49">
        <v>0</v>
      </c>
      <c r="I12" s="49">
        <v>82178.89</v>
      </c>
      <c r="J12" s="49">
        <v>18701.112000000001</v>
      </c>
      <c r="K12" s="49">
        <v>311685.20000000007</v>
      </c>
      <c r="L12" s="49">
        <v>330386.31200000003</v>
      </c>
      <c r="M12" s="49">
        <v>18701.112000000001</v>
      </c>
      <c r="N12" s="49">
        <v>229506.31000000003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/>
    </row>
    <row r="13" spans="1:20" x14ac:dyDescent="0.2">
      <c r="A13" s="49">
        <v>2018</v>
      </c>
      <c r="B13" s="49" t="s">
        <v>22</v>
      </c>
      <c r="C13" s="49"/>
      <c r="D13" s="49" t="s">
        <v>50</v>
      </c>
      <c r="E13" s="49">
        <v>18608</v>
      </c>
      <c r="F13" s="49"/>
      <c r="G13" s="49"/>
      <c r="H13" s="49">
        <v>50222.36</v>
      </c>
      <c r="I13" s="49">
        <v>348397.42</v>
      </c>
      <c r="J13" s="49">
        <v>22329.599999999999</v>
      </c>
      <c r="K13" s="49">
        <v>418680</v>
      </c>
      <c r="L13" s="49">
        <v>441009.6</v>
      </c>
      <c r="M13" s="49">
        <v>-27892.760000000002</v>
      </c>
      <c r="N13" s="49">
        <v>70282.579999999958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/>
    </row>
    <row r="14" spans="1:20" x14ac:dyDescent="0.2">
      <c r="A14" s="49">
        <v>2019</v>
      </c>
      <c r="B14" s="49" t="s">
        <v>22</v>
      </c>
      <c r="C14" s="49"/>
      <c r="D14" s="49" t="s">
        <v>50</v>
      </c>
      <c r="E14" s="49">
        <v>10976.759999999998</v>
      </c>
      <c r="F14" s="49"/>
      <c r="G14" s="49"/>
      <c r="H14" s="49">
        <v>0</v>
      </c>
      <c r="I14" s="49">
        <v>0</v>
      </c>
      <c r="J14" s="49">
        <v>13172.111999999999</v>
      </c>
      <c r="K14" s="49">
        <v>312837.66000000003</v>
      </c>
      <c r="L14" s="49">
        <v>326009.772</v>
      </c>
      <c r="M14" s="49">
        <v>13172.111999999999</v>
      </c>
      <c r="N14" s="49">
        <v>312837.66000000003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/>
    </row>
    <row r="15" spans="1:20" x14ac:dyDescent="0.2">
      <c r="A15" s="49">
        <v>2020</v>
      </c>
      <c r="B15" s="49" t="s">
        <v>22</v>
      </c>
      <c r="C15" s="49"/>
      <c r="D15" s="49" t="s">
        <v>50</v>
      </c>
      <c r="E15" s="49">
        <v>7872.64</v>
      </c>
      <c r="F15" s="49"/>
      <c r="G15" s="49"/>
      <c r="H15" s="49">
        <v>0</v>
      </c>
      <c r="I15" s="49">
        <v>0</v>
      </c>
      <c r="J15" s="49">
        <v>9447.1679999999997</v>
      </c>
      <c r="K15" s="49">
        <v>597050.88</v>
      </c>
      <c r="L15" s="49">
        <v>606498.04799999995</v>
      </c>
      <c r="M15" s="49">
        <v>9447.1679999999997</v>
      </c>
      <c r="N15" s="49">
        <v>597050.88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/>
    </row>
    <row r="16" spans="1:20" x14ac:dyDescent="0.2">
      <c r="A16" s="49">
        <v>2021</v>
      </c>
      <c r="B16" s="49" t="s">
        <v>22</v>
      </c>
      <c r="C16" s="49"/>
      <c r="D16" s="49" t="s">
        <v>50</v>
      </c>
      <c r="E16" s="49">
        <v>8484.0600000000013</v>
      </c>
      <c r="F16" s="49"/>
      <c r="G16" s="49"/>
      <c r="H16" s="49">
        <v>0</v>
      </c>
      <c r="I16" s="49">
        <v>0</v>
      </c>
      <c r="J16" s="49">
        <v>10180.871999999999</v>
      </c>
      <c r="K16" s="49">
        <v>695692.91999999993</v>
      </c>
      <c r="L16" s="49">
        <v>705873.79200000002</v>
      </c>
      <c r="M16" s="49">
        <v>10180.871999999999</v>
      </c>
      <c r="N16" s="49">
        <v>695692.91999999993</v>
      </c>
      <c r="O16" s="49">
        <v>0</v>
      </c>
      <c r="P16" s="49">
        <v>0</v>
      </c>
      <c r="Q16" s="49">
        <v>709067.32</v>
      </c>
      <c r="R16" s="49">
        <v>0</v>
      </c>
      <c r="S16" s="49">
        <v>0</v>
      </c>
      <c r="T16" s="49"/>
    </row>
    <row r="17" spans="1:20" x14ac:dyDescent="0.2">
      <c r="A17" s="62"/>
      <c r="B17" s="62"/>
      <c r="C17" s="62"/>
      <c r="D17" s="62"/>
      <c r="E17" s="63">
        <f t="shared" ref="E17:T17" si="0">SUM(E6:E16)</f>
        <v>162294.45000000001</v>
      </c>
      <c r="F17" s="63">
        <f t="shared" si="0"/>
        <v>14.399999999999999</v>
      </c>
      <c r="G17" s="63">
        <f t="shared" si="0"/>
        <v>36</v>
      </c>
      <c r="H17" s="63">
        <f t="shared" si="0"/>
        <v>95785.076000000001</v>
      </c>
      <c r="I17" s="63">
        <f t="shared" si="0"/>
        <v>738422.23</v>
      </c>
      <c r="J17" s="63">
        <f t="shared" si="0"/>
        <v>194753.34</v>
      </c>
      <c r="K17" s="63">
        <f t="shared" si="0"/>
        <v>4333907.5</v>
      </c>
      <c r="L17" s="63">
        <f t="shared" si="0"/>
        <v>4528660.84</v>
      </c>
      <c r="M17" s="63">
        <f t="shared" si="0"/>
        <v>98968.263999999996</v>
      </c>
      <c r="N17" s="63">
        <f t="shared" si="0"/>
        <v>3595485.27</v>
      </c>
      <c r="O17" s="63">
        <f t="shared" si="0"/>
        <v>0</v>
      </c>
      <c r="P17" s="63">
        <f t="shared" si="0"/>
        <v>0</v>
      </c>
      <c r="Q17" s="63">
        <f t="shared" si="0"/>
        <v>709067.32</v>
      </c>
      <c r="R17" s="63">
        <f t="shared" si="0"/>
        <v>0</v>
      </c>
      <c r="S17" s="63">
        <f t="shared" si="0"/>
        <v>0</v>
      </c>
      <c r="T17" s="63">
        <f t="shared" si="0"/>
        <v>0</v>
      </c>
    </row>
    <row r="18" spans="1:20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0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</row>
    <row r="20" spans="1:20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spans="1:20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spans="1:20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</row>
    <row r="23" spans="1:20" x14ac:dyDescent="0.2">
      <c r="A23" s="49">
        <v>2011</v>
      </c>
      <c r="B23" s="49" t="s">
        <v>23</v>
      </c>
      <c r="C23" s="49"/>
      <c r="D23" s="49" t="s">
        <v>48</v>
      </c>
      <c r="E23" s="49">
        <v>4858.33</v>
      </c>
      <c r="F23" s="49">
        <v>14.399999999999999</v>
      </c>
      <c r="G23" s="49">
        <v>36</v>
      </c>
      <c r="H23" s="49">
        <v>5829.9960000000001</v>
      </c>
      <c r="I23" s="49">
        <v>14574.989999999998</v>
      </c>
      <c r="J23" s="49">
        <v>5829.9960000000001</v>
      </c>
      <c r="K23" s="49">
        <v>14574.989999999998</v>
      </c>
      <c r="L23" s="49">
        <v>20404.985999999997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/>
    </row>
    <row r="24" spans="1:20" x14ac:dyDescent="0.2">
      <c r="A24" s="49">
        <v>2012</v>
      </c>
      <c r="B24" s="49" t="s">
        <v>23</v>
      </c>
      <c r="C24" s="49"/>
      <c r="D24" s="49" t="s">
        <v>50</v>
      </c>
      <c r="E24" s="49">
        <v>4679.0599999999995</v>
      </c>
      <c r="F24" s="49"/>
      <c r="G24" s="49"/>
      <c r="H24" s="49">
        <v>5614.8719999999994</v>
      </c>
      <c r="I24" s="49">
        <v>42111.54</v>
      </c>
      <c r="J24" s="49">
        <v>5614.8719999999994</v>
      </c>
      <c r="K24" s="49">
        <v>42111.54</v>
      </c>
      <c r="L24" s="49">
        <v>47726.411999999989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/>
    </row>
    <row r="25" spans="1:20" x14ac:dyDescent="0.2">
      <c r="A25" s="49">
        <v>2013</v>
      </c>
      <c r="B25" s="49" t="s">
        <v>23</v>
      </c>
      <c r="C25" s="49"/>
      <c r="D25" s="49" t="s">
        <v>50</v>
      </c>
      <c r="E25" s="49">
        <v>4871.12</v>
      </c>
      <c r="F25" s="49"/>
      <c r="G25" s="49"/>
      <c r="H25" s="49">
        <v>5845.3439999999991</v>
      </c>
      <c r="I25" s="49">
        <v>73066.799999999988</v>
      </c>
      <c r="J25" s="49">
        <v>5845.3439999999991</v>
      </c>
      <c r="K25" s="49">
        <v>73066.799999999988</v>
      </c>
      <c r="L25" s="49">
        <v>78912.144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/>
    </row>
    <row r="26" spans="1:20" x14ac:dyDescent="0.2">
      <c r="A26" s="49">
        <v>2014</v>
      </c>
      <c r="B26" s="49" t="s">
        <v>23</v>
      </c>
      <c r="C26" s="49"/>
      <c r="D26" s="49" t="s">
        <v>50</v>
      </c>
      <c r="E26" s="49">
        <v>5080.49</v>
      </c>
      <c r="F26" s="49"/>
      <c r="G26" s="49"/>
      <c r="H26" s="49">
        <v>6096.5879999999997</v>
      </c>
      <c r="I26" s="49">
        <v>111770.78</v>
      </c>
      <c r="J26" s="49">
        <v>6096.5879999999997</v>
      </c>
      <c r="K26" s="49">
        <v>111770.78</v>
      </c>
      <c r="L26" s="49">
        <v>117867.368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/>
    </row>
    <row r="27" spans="1:20" x14ac:dyDescent="0.2">
      <c r="A27" s="49">
        <v>2015</v>
      </c>
      <c r="B27" s="49" t="s">
        <v>23</v>
      </c>
      <c r="C27" s="49"/>
      <c r="D27" s="49" t="s">
        <v>50</v>
      </c>
      <c r="E27" s="49">
        <v>4747.43</v>
      </c>
      <c r="F27" s="49"/>
      <c r="G27" s="49"/>
      <c r="H27" s="49">
        <v>5696.9159999999993</v>
      </c>
      <c r="I27" s="49">
        <v>132928.04</v>
      </c>
      <c r="J27" s="49">
        <v>5696.9159999999993</v>
      </c>
      <c r="K27" s="49">
        <v>132928.04</v>
      </c>
      <c r="L27" s="49">
        <v>138624.95599999998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/>
    </row>
    <row r="28" spans="1:20" x14ac:dyDescent="0.2">
      <c r="A28" s="49">
        <v>2016</v>
      </c>
      <c r="B28" s="49" t="s">
        <v>23</v>
      </c>
      <c r="C28" s="49"/>
      <c r="D28" s="49" t="s">
        <v>50</v>
      </c>
      <c r="E28" s="49">
        <v>4435.8899999999994</v>
      </c>
      <c r="F28" s="49"/>
      <c r="G28" s="49"/>
      <c r="H28" s="49">
        <v>4066.5479999999998</v>
      </c>
      <c r="I28" s="49">
        <v>121996.44</v>
      </c>
      <c r="J28" s="49">
        <v>5323.0679999999993</v>
      </c>
      <c r="K28" s="49">
        <v>159692.04</v>
      </c>
      <c r="L28" s="49">
        <v>165015.10799999998</v>
      </c>
      <c r="M28" s="49">
        <v>1256.52</v>
      </c>
      <c r="N28" s="49">
        <v>37695.599999999999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/>
    </row>
    <row r="29" spans="1:20" x14ac:dyDescent="0.2">
      <c r="A29" s="49">
        <v>2017</v>
      </c>
      <c r="B29" s="49" t="s">
        <v>23</v>
      </c>
      <c r="C29" s="49"/>
      <c r="D29" s="49" t="s">
        <v>50</v>
      </c>
      <c r="E29" s="49">
        <v>4117.7099999999991</v>
      </c>
      <c r="F29" s="49"/>
      <c r="G29" s="49"/>
      <c r="H29" s="49">
        <v>4462.1579999999994</v>
      </c>
      <c r="I29" s="49">
        <v>143829.63</v>
      </c>
      <c r="J29" s="49">
        <v>4941.2519999999995</v>
      </c>
      <c r="K29" s="49">
        <v>164708.40000000002</v>
      </c>
      <c r="L29" s="49">
        <v>169649.652</v>
      </c>
      <c r="M29" s="49">
        <v>479.09399999999994</v>
      </c>
      <c r="N29" s="49">
        <v>20878.770000000008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/>
    </row>
    <row r="30" spans="1:20" x14ac:dyDescent="0.2">
      <c r="A30" s="49">
        <v>2018</v>
      </c>
      <c r="B30" s="49" t="s">
        <v>23</v>
      </c>
      <c r="C30" s="49"/>
      <c r="D30" s="49" t="s">
        <v>50</v>
      </c>
      <c r="E30" s="49">
        <v>4070.1400000000003</v>
      </c>
      <c r="F30" s="49"/>
      <c r="G30" s="49"/>
      <c r="H30" s="49">
        <v>5809.81</v>
      </c>
      <c r="I30" s="49">
        <v>209403.68000000002</v>
      </c>
      <c r="J30" s="49">
        <v>4884.1679999999997</v>
      </c>
      <c r="K30" s="49">
        <v>183156.3</v>
      </c>
      <c r="L30" s="49">
        <v>188040.46799999999</v>
      </c>
      <c r="M30" s="49">
        <v>-925.64200000000051</v>
      </c>
      <c r="N30" s="49">
        <v>-26247.379999999994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/>
    </row>
    <row r="31" spans="1:20" x14ac:dyDescent="0.2">
      <c r="A31" s="49">
        <v>2019</v>
      </c>
      <c r="B31" s="49" t="s">
        <v>23</v>
      </c>
      <c r="C31" s="49"/>
      <c r="D31" s="49" t="s">
        <v>50</v>
      </c>
      <c r="E31" s="49">
        <v>3921.94</v>
      </c>
      <c r="F31" s="49"/>
      <c r="G31" s="49"/>
      <c r="H31" s="49">
        <v>4344.58</v>
      </c>
      <c r="I31" s="49">
        <v>200211.28</v>
      </c>
      <c r="J31" s="49">
        <v>4706.3279999999995</v>
      </c>
      <c r="K31" s="49">
        <v>223550.58000000002</v>
      </c>
      <c r="L31" s="49">
        <v>228256.908</v>
      </c>
      <c r="M31" s="49">
        <v>361.74800000000005</v>
      </c>
      <c r="N31" s="49">
        <v>23339.300000000003</v>
      </c>
      <c r="O31" s="49">
        <v>0</v>
      </c>
      <c r="P31" s="49">
        <v>0</v>
      </c>
      <c r="Q31" s="49">
        <v>-87120</v>
      </c>
      <c r="R31" s="49">
        <v>0</v>
      </c>
      <c r="S31" s="49">
        <v>0</v>
      </c>
      <c r="T31" s="49"/>
    </row>
    <row r="32" spans="1:20" x14ac:dyDescent="0.2">
      <c r="A32" s="49">
        <v>2020</v>
      </c>
      <c r="B32" s="49" t="s">
        <v>23</v>
      </c>
      <c r="C32" s="49"/>
      <c r="D32" s="49" t="s">
        <v>50</v>
      </c>
      <c r="E32" s="49">
        <v>3576.1000000000004</v>
      </c>
      <c r="F32" s="49"/>
      <c r="G32" s="49"/>
      <c r="H32" s="49">
        <v>3639.7140000000004</v>
      </c>
      <c r="I32" s="49">
        <v>226369.72</v>
      </c>
      <c r="J32" s="49">
        <v>4291.32</v>
      </c>
      <c r="K32" s="49">
        <v>263838.10000000003</v>
      </c>
      <c r="L32" s="49">
        <v>268129.42</v>
      </c>
      <c r="M32" s="49">
        <v>651.60599999999977</v>
      </c>
      <c r="N32" s="49">
        <v>37468.379999999997</v>
      </c>
      <c r="O32" s="49">
        <v>0</v>
      </c>
      <c r="P32" s="49">
        <v>0</v>
      </c>
      <c r="Q32" s="49">
        <v>-625357.18999999994</v>
      </c>
      <c r="R32" s="49">
        <v>0</v>
      </c>
      <c r="S32" s="49">
        <v>0</v>
      </c>
      <c r="T32" s="49"/>
    </row>
    <row r="33" spans="1:20" x14ac:dyDescent="0.2">
      <c r="A33" s="49">
        <v>2021</v>
      </c>
      <c r="B33" s="49" t="s">
        <v>23</v>
      </c>
      <c r="C33" s="49"/>
      <c r="D33" s="49" t="s">
        <v>50</v>
      </c>
      <c r="E33" s="49">
        <v>840.34</v>
      </c>
      <c r="F33" s="49"/>
      <c r="G33" s="49"/>
      <c r="H33" s="49">
        <v>1008.408</v>
      </c>
      <c r="I33" s="49">
        <v>0</v>
      </c>
      <c r="J33" s="49">
        <v>1008.408</v>
      </c>
      <c r="K33" s="49">
        <v>68907.88</v>
      </c>
      <c r="L33" s="49">
        <v>69916.288</v>
      </c>
      <c r="M33" s="49">
        <v>0</v>
      </c>
      <c r="N33" s="49">
        <v>68907.88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/>
    </row>
    <row r="34" spans="1:20" x14ac:dyDescent="0.2">
      <c r="A34" s="62"/>
      <c r="B34" s="62"/>
      <c r="C34" s="62"/>
      <c r="D34" s="62"/>
      <c r="E34" s="63">
        <f t="shared" ref="E34:T34" si="1">SUM(E23:E33)</f>
        <v>45198.549999999996</v>
      </c>
      <c r="F34" s="63">
        <f t="shared" si="1"/>
        <v>14.399999999999999</v>
      </c>
      <c r="G34" s="63">
        <f t="shared" si="1"/>
        <v>36</v>
      </c>
      <c r="H34" s="63">
        <f t="shared" si="1"/>
        <v>52414.934000000008</v>
      </c>
      <c r="I34" s="63">
        <f t="shared" si="1"/>
        <v>1276262.8999999999</v>
      </c>
      <c r="J34" s="63">
        <f t="shared" si="1"/>
        <v>54238.26</v>
      </c>
      <c r="K34" s="63">
        <f t="shared" si="1"/>
        <v>1438305.4500000002</v>
      </c>
      <c r="L34" s="63">
        <f t="shared" si="1"/>
        <v>1492543.7099999997</v>
      </c>
      <c r="M34" s="63">
        <f t="shared" si="1"/>
        <v>1823.3259999999993</v>
      </c>
      <c r="N34" s="63">
        <f t="shared" si="1"/>
        <v>162042.55000000002</v>
      </c>
      <c r="O34" s="63">
        <f t="shared" si="1"/>
        <v>0</v>
      </c>
      <c r="P34" s="63">
        <f t="shared" si="1"/>
        <v>0</v>
      </c>
      <c r="Q34" s="63">
        <f t="shared" si="1"/>
        <v>-712477.19</v>
      </c>
      <c r="R34" s="63">
        <f t="shared" si="1"/>
        <v>0</v>
      </c>
      <c r="S34" s="63">
        <f t="shared" si="1"/>
        <v>0</v>
      </c>
      <c r="T34" s="63">
        <f t="shared" si="1"/>
        <v>0</v>
      </c>
    </row>
    <row r="35" spans="1:20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0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1:20" x14ac:dyDescent="0.2">
      <c r="A37" s="49">
        <v>2011</v>
      </c>
      <c r="B37" s="49" t="s">
        <v>24</v>
      </c>
      <c r="C37" s="49"/>
      <c r="D37" s="49" t="s">
        <v>48</v>
      </c>
      <c r="E37" s="49">
        <v>3073.1800000000003</v>
      </c>
      <c r="F37" s="49">
        <v>14.399999999999999</v>
      </c>
      <c r="G37" s="49">
        <v>36</v>
      </c>
      <c r="H37" s="49">
        <v>3687.8159999999998</v>
      </c>
      <c r="I37" s="49">
        <v>9219.5399999999991</v>
      </c>
      <c r="J37" s="49">
        <v>3687.8159999999998</v>
      </c>
      <c r="K37" s="49">
        <v>9219.5399999999991</v>
      </c>
      <c r="L37" s="49">
        <v>12907.356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/>
    </row>
    <row r="38" spans="1:20" x14ac:dyDescent="0.2">
      <c r="A38" s="49">
        <v>2012</v>
      </c>
      <c r="B38" s="49" t="s">
        <v>24</v>
      </c>
      <c r="C38" s="49"/>
      <c r="D38" s="49" t="s">
        <v>50</v>
      </c>
      <c r="E38" s="49">
        <v>2800.4799999999996</v>
      </c>
      <c r="F38" s="49"/>
      <c r="G38" s="49"/>
      <c r="H38" s="49">
        <v>3360.576</v>
      </c>
      <c r="I38" s="49">
        <v>25204.32</v>
      </c>
      <c r="J38" s="49">
        <v>3360.576</v>
      </c>
      <c r="K38" s="49">
        <v>25204.32</v>
      </c>
      <c r="L38" s="49">
        <v>28564.896000000001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/>
    </row>
    <row r="39" spans="1:20" x14ac:dyDescent="0.2">
      <c r="A39" s="49">
        <v>2013</v>
      </c>
      <c r="B39" s="49" t="s">
        <v>24</v>
      </c>
      <c r="C39" s="49"/>
      <c r="D39" s="49" t="s">
        <v>50</v>
      </c>
      <c r="E39" s="49">
        <v>3100.5800000000004</v>
      </c>
      <c r="F39" s="49"/>
      <c r="G39" s="49"/>
      <c r="H39" s="49">
        <v>3720.6959999999999</v>
      </c>
      <c r="I39" s="49">
        <v>46508.7</v>
      </c>
      <c r="J39" s="49">
        <v>3720.6959999999999</v>
      </c>
      <c r="K39" s="49">
        <v>46508.7</v>
      </c>
      <c r="L39" s="49">
        <v>50229.395999999993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/>
    </row>
    <row r="40" spans="1:20" x14ac:dyDescent="0.2">
      <c r="A40" s="49">
        <v>2014</v>
      </c>
      <c r="B40" s="49" t="s">
        <v>24</v>
      </c>
      <c r="C40" s="49"/>
      <c r="D40" s="49" t="s">
        <v>50</v>
      </c>
      <c r="E40" s="49">
        <v>3302.71</v>
      </c>
      <c r="F40" s="49"/>
      <c r="G40" s="49"/>
      <c r="H40" s="49">
        <v>3963.2519999999995</v>
      </c>
      <c r="I40" s="49">
        <v>72659.62</v>
      </c>
      <c r="J40" s="49">
        <v>3963.2519999999995</v>
      </c>
      <c r="K40" s="49">
        <v>72659.62</v>
      </c>
      <c r="L40" s="49">
        <v>76622.872000000003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/>
    </row>
    <row r="41" spans="1:20" x14ac:dyDescent="0.2">
      <c r="A41" s="49">
        <v>2015</v>
      </c>
      <c r="B41" s="49" t="s">
        <v>24</v>
      </c>
      <c r="C41" s="49"/>
      <c r="D41" s="49" t="s">
        <v>50</v>
      </c>
      <c r="E41" s="49">
        <v>3237.79</v>
      </c>
      <c r="F41" s="49"/>
      <c r="G41" s="49"/>
      <c r="H41" s="49">
        <v>3885.348</v>
      </c>
      <c r="I41" s="49">
        <v>90658.12000000001</v>
      </c>
      <c r="J41" s="49">
        <v>3885.348</v>
      </c>
      <c r="K41" s="49">
        <v>90658.12000000001</v>
      </c>
      <c r="L41" s="49">
        <v>94543.467999999993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/>
    </row>
    <row r="42" spans="1:20" x14ac:dyDescent="0.2">
      <c r="A42" s="49">
        <v>2016</v>
      </c>
      <c r="B42" s="49" t="s">
        <v>24</v>
      </c>
      <c r="C42" s="49"/>
      <c r="D42" s="49" t="s">
        <v>50</v>
      </c>
      <c r="E42" s="49">
        <v>2966.64</v>
      </c>
      <c r="F42" s="49"/>
      <c r="G42" s="49"/>
      <c r="H42" s="49">
        <v>1837.0079999999998</v>
      </c>
      <c r="I42" s="49">
        <v>51815.94</v>
      </c>
      <c r="J42" s="49">
        <v>3559.9679999999994</v>
      </c>
      <c r="K42" s="49">
        <v>106799.04000000001</v>
      </c>
      <c r="L42" s="49">
        <v>110359.008</v>
      </c>
      <c r="M42" s="49">
        <v>1722.9599999999998</v>
      </c>
      <c r="N42" s="49">
        <v>54983.100000000006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/>
    </row>
    <row r="43" spans="1:20" x14ac:dyDescent="0.2">
      <c r="A43" s="49">
        <v>2017</v>
      </c>
      <c r="B43" s="49" t="s">
        <v>24</v>
      </c>
      <c r="C43" s="49"/>
      <c r="D43" s="49" t="s">
        <v>50</v>
      </c>
      <c r="E43" s="49">
        <v>3070.34</v>
      </c>
      <c r="F43" s="49"/>
      <c r="G43" s="49"/>
      <c r="H43" s="49">
        <v>2190.06</v>
      </c>
      <c r="I43" s="49">
        <v>66378.2</v>
      </c>
      <c r="J43" s="49">
        <v>3684.4079999999999</v>
      </c>
      <c r="K43" s="49">
        <v>122813.6</v>
      </c>
      <c r="L43" s="49">
        <v>126498.008</v>
      </c>
      <c r="M43" s="49">
        <v>1494.348</v>
      </c>
      <c r="N43" s="49">
        <v>56435.4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/>
    </row>
    <row r="44" spans="1:20" x14ac:dyDescent="0.2">
      <c r="A44" s="49">
        <v>2018</v>
      </c>
      <c r="B44" s="49" t="s">
        <v>24</v>
      </c>
      <c r="C44" s="49"/>
      <c r="D44" s="49" t="s">
        <v>50</v>
      </c>
      <c r="E44" s="49">
        <v>3810.9199999999996</v>
      </c>
      <c r="F44" s="49"/>
      <c r="G44" s="49"/>
      <c r="H44" s="49">
        <v>4207.99</v>
      </c>
      <c r="I44" s="49">
        <v>148569.41</v>
      </c>
      <c r="J44" s="49">
        <v>4573.1039999999994</v>
      </c>
      <c r="K44" s="49">
        <v>171491.40000000002</v>
      </c>
      <c r="L44" s="49">
        <v>176064.50400000002</v>
      </c>
      <c r="M44" s="49">
        <v>365.11399999999981</v>
      </c>
      <c r="N44" s="49">
        <v>22921.990000000005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/>
    </row>
    <row r="45" spans="1:20" x14ac:dyDescent="0.2">
      <c r="A45" s="49">
        <v>2019</v>
      </c>
      <c r="B45" s="49" t="s">
        <v>24</v>
      </c>
      <c r="C45" s="49"/>
      <c r="D45" s="49" t="s">
        <v>50</v>
      </c>
      <c r="E45" s="49">
        <v>3650.44</v>
      </c>
      <c r="F45" s="49"/>
      <c r="G45" s="49"/>
      <c r="H45" s="49">
        <v>2619.35</v>
      </c>
      <c r="I45" s="49">
        <v>98224.97</v>
      </c>
      <c r="J45" s="49">
        <v>4380.5279999999993</v>
      </c>
      <c r="K45" s="49">
        <v>208075.08</v>
      </c>
      <c r="L45" s="49">
        <v>212455.60799999998</v>
      </c>
      <c r="M45" s="49">
        <v>1761.1779999999997</v>
      </c>
      <c r="N45" s="49">
        <v>109850.10999999999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/>
    </row>
    <row r="46" spans="1:20" x14ac:dyDescent="0.2">
      <c r="A46" s="49">
        <v>2020</v>
      </c>
      <c r="B46" s="49" t="s">
        <v>24</v>
      </c>
      <c r="C46" s="49"/>
      <c r="D46" s="49" t="s">
        <v>50</v>
      </c>
      <c r="E46" s="49">
        <v>3356.7400000000002</v>
      </c>
      <c r="F46" s="49"/>
      <c r="G46" s="49"/>
      <c r="H46" s="49">
        <v>0</v>
      </c>
      <c r="I46" s="49">
        <v>0</v>
      </c>
      <c r="J46" s="49">
        <v>4028.0880000000002</v>
      </c>
      <c r="K46" s="49">
        <v>249427.14</v>
      </c>
      <c r="L46" s="49">
        <v>253455.22799999997</v>
      </c>
      <c r="M46" s="49">
        <v>4028.0880000000002</v>
      </c>
      <c r="N46" s="49">
        <v>249427.14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/>
    </row>
    <row r="47" spans="1:20" x14ac:dyDescent="0.2">
      <c r="A47" s="49">
        <v>2021</v>
      </c>
      <c r="B47" s="49" t="s">
        <v>24</v>
      </c>
      <c r="C47" s="49"/>
      <c r="D47" s="49" t="s">
        <v>50</v>
      </c>
      <c r="E47" s="49">
        <v>727.66000000000008</v>
      </c>
      <c r="F47" s="49"/>
      <c r="G47" s="49"/>
      <c r="H47" s="49">
        <v>0</v>
      </c>
      <c r="I47" s="49">
        <v>0</v>
      </c>
      <c r="J47" s="49">
        <v>873.19199999999989</v>
      </c>
      <c r="K47" s="49">
        <v>59668.12</v>
      </c>
      <c r="L47" s="49">
        <v>60541.311999999998</v>
      </c>
      <c r="M47" s="49">
        <v>873.19199999999989</v>
      </c>
      <c r="N47" s="49">
        <v>59668.12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/>
    </row>
    <row r="48" spans="1:20" x14ac:dyDescent="0.2">
      <c r="A48" s="62"/>
      <c r="B48" s="62"/>
      <c r="C48" s="62"/>
      <c r="D48" s="62"/>
      <c r="E48" s="63">
        <f t="shared" ref="E48:T48" si="2">SUM(E37:E47)</f>
        <v>33097.480000000003</v>
      </c>
      <c r="F48" s="63">
        <f t="shared" si="2"/>
        <v>14.399999999999999</v>
      </c>
      <c r="G48" s="63">
        <f t="shared" si="2"/>
        <v>36</v>
      </c>
      <c r="H48" s="63">
        <f t="shared" si="2"/>
        <v>29472.096000000005</v>
      </c>
      <c r="I48" s="63">
        <f t="shared" si="2"/>
        <v>609238.81999999995</v>
      </c>
      <c r="J48" s="63">
        <f t="shared" si="2"/>
        <v>39716.97600000001</v>
      </c>
      <c r="K48" s="63">
        <f t="shared" si="2"/>
        <v>1162524.6800000002</v>
      </c>
      <c r="L48" s="63">
        <f t="shared" si="2"/>
        <v>1202241.656</v>
      </c>
      <c r="M48" s="63">
        <f t="shared" si="2"/>
        <v>10244.879999999999</v>
      </c>
      <c r="N48" s="63">
        <f t="shared" si="2"/>
        <v>553285.86</v>
      </c>
      <c r="O48" s="63">
        <f t="shared" si="2"/>
        <v>0</v>
      </c>
      <c r="P48" s="63">
        <f t="shared" si="2"/>
        <v>0</v>
      </c>
      <c r="Q48" s="63">
        <f t="shared" si="2"/>
        <v>0</v>
      </c>
      <c r="R48" s="63">
        <f t="shared" si="2"/>
        <v>0</v>
      </c>
      <c r="S48" s="63">
        <f t="shared" si="2"/>
        <v>0</v>
      </c>
      <c r="T48" s="63">
        <f t="shared" si="2"/>
        <v>0</v>
      </c>
    </row>
    <row r="49" spans="1:20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</row>
    <row r="50" spans="1:20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 x14ac:dyDescent="0.2">
      <c r="A51" s="49">
        <v>2011</v>
      </c>
      <c r="B51" s="49" t="s">
        <v>25</v>
      </c>
      <c r="C51" s="49"/>
      <c r="D51" s="49" t="s">
        <v>48</v>
      </c>
      <c r="E51" s="49">
        <v>4088.66</v>
      </c>
      <c r="F51" s="49">
        <v>14.399999999999999</v>
      </c>
      <c r="G51" s="49">
        <v>36</v>
      </c>
      <c r="H51" s="49">
        <v>4906.3919999999989</v>
      </c>
      <c r="I51" s="49">
        <v>12265.98</v>
      </c>
      <c r="J51" s="49">
        <v>4906.3919999999989</v>
      </c>
      <c r="K51" s="49">
        <v>12265.98</v>
      </c>
      <c r="L51" s="49">
        <v>17172.371999999999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/>
    </row>
    <row r="52" spans="1:20" x14ac:dyDescent="0.2">
      <c r="A52" s="49">
        <v>2012</v>
      </c>
      <c r="B52" s="49" t="s">
        <v>25</v>
      </c>
      <c r="C52" s="49"/>
      <c r="D52" s="49" t="s">
        <v>50</v>
      </c>
      <c r="E52" s="49">
        <v>3915.46</v>
      </c>
      <c r="F52" s="49"/>
      <c r="G52" s="49"/>
      <c r="H52" s="49">
        <v>4698.5519999999997</v>
      </c>
      <c r="I52" s="49">
        <v>35239.14</v>
      </c>
      <c r="J52" s="49">
        <v>4698.5519999999997</v>
      </c>
      <c r="K52" s="49">
        <v>35239.14</v>
      </c>
      <c r="L52" s="49">
        <v>39937.692000000003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/>
    </row>
    <row r="53" spans="1:20" x14ac:dyDescent="0.2">
      <c r="A53" s="49">
        <v>2013</v>
      </c>
      <c r="B53" s="49" t="s">
        <v>25</v>
      </c>
      <c r="C53" s="49"/>
      <c r="D53" s="49" t="s">
        <v>50</v>
      </c>
      <c r="E53" s="49">
        <v>4295.2700000000004</v>
      </c>
      <c r="F53" s="49"/>
      <c r="G53" s="49"/>
      <c r="H53" s="49">
        <v>5154.3239999999996</v>
      </c>
      <c r="I53" s="49">
        <v>64429.05</v>
      </c>
      <c r="J53" s="49">
        <v>5154.3239999999996</v>
      </c>
      <c r="K53" s="49">
        <v>64429.05</v>
      </c>
      <c r="L53" s="49">
        <v>69583.373999999996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/>
    </row>
    <row r="54" spans="1:20" x14ac:dyDescent="0.2">
      <c r="A54" s="49">
        <v>2014</v>
      </c>
      <c r="B54" s="49" t="s">
        <v>25</v>
      </c>
      <c r="C54" s="49"/>
      <c r="D54" s="49" t="s">
        <v>50</v>
      </c>
      <c r="E54" s="49">
        <v>4371.12</v>
      </c>
      <c r="F54" s="49"/>
      <c r="G54" s="49"/>
      <c r="H54" s="49">
        <v>5245.3440000000001</v>
      </c>
      <c r="I54" s="49">
        <v>96164.64</v>
      </c>
      <c r="J54" s="49">
        <v>5245.3440000000001</v>
      </c>
      <c r="K54" s="49">
        <v>96164.64</v>
      </c>
      <c r="L54" s="49">
        <v>101409.984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/>
    </row>
    <row r="55" spans="1:20" x14ac:dyDescent="0.2">
      <c r="A55" s="49">
        <v>2015</v>
      </c>
      <c r="B55" s="49" t="s">
        <v>25</v>
      </c>
      <c r="C55" s="49"/>
      <c r="D55" s="49" t="s">
        <v>50</v>
      </c>
      <c r="E55" s="49">
        <v>4166.0300000000007</v>
      </c>
      <c r="F55" s="49"/>
      <c r="G55" s="49"/>
      <c r="H55" s="49">
        <v>4999.2359999999999</v>
      </c>
      <c r="I55" s="49">
        <v>116648.84</v>
      </c>
      <c r="J55" s="49">
        <v>4999.2359999999999</v>
      </c>
      <c r="K55" s="49">
        <v>116648.84</v>
      </c>
      <c r="L55" s="49">
        <v>121648.07600000002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/>
    </row>
    <row r="56" spans="1:20" x14ac:dyDescent="0.2">
      <c r="A56" s="49">
        <v>2016</v>
      </c>
      <c r="B56" s="49" t="s">
        <v>25</v>
      </c>
      <c r="C56" s="49"/>
      <c r="D56" s="49" t="s">
        <v>50</v>
      </c>
      <c r="E56" s="49">
        <v>4025.77</v>
      </c>
      <c r="F56" s="49"/>
      <c r="G56" s="49"/>
      <c r="H56" s="49">
        <v>2089.0079999999998</v>
      </c>
      <c r="I56" s="49">
        <v>62670.240000000005</v>
      </c>
      <c r="J56" s="49">
        <v>4830.924</v>
      </c>
      <c r="K56" s="49">
        <v>144927.72</v>
      </c>
      <c r="L56" s="49">
        <v>149758.644</v>
      </c>
      <c r="M56" s="49">
        <v>2741.9160000000002</v>
      </c>
      <c r="N56" s="49">
        <v>82257.48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/>
    </row>
    <row r="57" spans="1:20" x14ac:dyDescent="0.2">
      <c r="A57" s="49">
        <v>2017</v>
      </c>
      <c r="B57" s="49" t="s">
        <v>25</v>
      </c>
      <c r="C57" s="49"/>
      <c r="D57" s="49" t="s">
        <v>50</v>
      </c>
      <c r="E57" s="49">
        <v>3486.8599999999997</v>
      </c>
      <c r="F57" s="49"/>
      <c r="G57" s="49"/>
      <c r="H57" s="49">
        <v>6263.2740000000003</v>
      </c>
      <c r="I57" s="49">
        <v>199122.44</v>
      </c>
      <c r="J57" s="49">
        <v>4184.232</v>
      </c>
      <c r="K57" s="49">
        <v>139474.4</v>
      </c>
      <c r="L57" s="49">
        <v>143658.63199999998</v>
      </c>
      <c r="M57" s="49">
        <v>-2079.0420000000004</v>
      </c>
      <c r="N57" s="49">
        <v>-59648.04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/>
    </row>
    <row r="58" spans="1:20" x14ac:dyDescent="0.2">
      <c r="A58" s="49">
        <v>2018</v>
      </c>
      <c r="B58" s="49" t="s">
        <v>25</v>
      </c>
      <c r="C58" s="49"/>
      <c r="D58" s="49" t="s">
        <v>50</v>
      </c>
      <c r="E58" s="49">
        <v>3471.6000000000004</v>
      </c>
      <c r="F58" s="49"/>
      <c r="G58" s="49"/>
      <c r="H58" s="49">
        <v>3743.9</v>
      </c>
      <c r="I58" s="49">
        <v>138184.74</v>
      </c>
      <c r="J58" s="49">
        <v>4165.92</v>
      </c>
      <c r="K58" s="49">
        <v>156222</v>
      </c>
      <c r="L58" s="49">
        <v>160387.91999999998</v>
      </c>
      <c r="M58" s="49">
        <v>422.0200000000001</v>
      </c>
      <c r="N58" s="49">
        <v>18037.259999999995</v>
      </c>
      <c r="O58" s="49">
        <v>0</v>
      </c>
      <c r="P58" s="49">
        <v>0</v>
      </c>
      <c r="Q58" s="49">
        <v>248059.2</v>
      </c>
      <c r="R58" s="49">
        <v>0</v>
      </c>
      <c r="S58" s="49">
        <v>0</v>
      </c>
      <c r="T58" s="49"/>
    </row>
    <row r="59" spans="1:20" x14ac:dyDescent="0.2">
      <c r="A59" s="49">
        <v>2019</v>
      </c>
      <c r="B59" s="49" t="s">
        <v>25</v>
      </c>
      <c r="C59" s="49"/>
      <c r="D59" s="49" t="s">
        <v>50</v>
      </c>
      <c r="E59" s="49">
        <v>3197.4399999999996</v>
      </c>
      <c r="F59" s="49"/>
      <c r="G59" s="49"/>
      <c r="H59" s="49">
        <v>3950.3300000000004</v>
      </c>
      <c r="I59" s="49">
        <v>176801.46</v>
      </c>
      <c r="J59" s="49">
        <v>3836.9279999999999</v>
      </c>
      <c r="K59" s="49">
        <v>182254.08000000002</v>
      </c>
      <c r="L59" s="49">
        <v>186091.00799999997</v>
      </c>
      <c r="M59" s="49">
        <v>-113.40200000000027</v>
      </c>
      <c r="N59" s="49">
        <v>5452.6200000000026</v>
      </c>
      <c r="O59" s="49">
        <v>0</v>
      </c>
      <c r="P59" s="49">
        <v>0</v>
      </c>
      <c r="Q59" s="49">
        <v>-248059.2</v>
      </c>
      <c r="R59" s="49">
        <v>0</v>
      </c>
      <c r="S59" s="49">
        <v>0</v>
      </c>
      <c r="T59" s="49"/>
    </row>
    <row r="60" spans="1:20" x14ac:dyDescent="0.2">
      <c r="A60" s="49">
        <v>2020</v>
      </c>
      <c r="B60" s="49" t="s">
        <v>25</v>
      </c>
      <c r="C60" s="49"/>
      <c r="D60" s="49" t="s">
        <v>50</v>
      </c>
      <c r="E60" s="49">
        <v>3067.1200000000003</v>
      </c>
      <c r="F60" s="49"/>
      <c r="G60" s="49"/>
      <c r="H60" s="49">
        <v>2807.91</v>
      </c>
      <c r="I60" s="49">
        <v>171452</v>
      </c>
      <c r="J60" s="49">
        <v>3680.5439999999999</v>
      </c>
      <c r="K60" s="49">
        <v>227182.40000000002</v>
      </c>
      <c r="L60" s="49">
        <v>230862.94400000002</v>
      </c>
      <c r="M60" s="49">
        <v>872.63399999999979</v>
      </c>
      <c r="N60" s="49">
        <v>55730.400000000001</v>
      </c>
      <c r="O60" s="49">
        <v>0</v>
      </c>
      <c r="P60" s="49">
        <v>0</v>
      </c>
      <c r="Q60" s="49">
        <v>-248059.2</v>
      </c>
      <c r="R60" s="49">
        <v>0</v>
      </c>
      <c r="S60" s="49">
        <v>0</v>
      </c>
      <c r="T60" s="49"/>
    </row>
    <row r="61" spans="1:20" x14ac:dyDescent="0.2">
      <c r="A61" s="49">
        <v>2021</v>
      </c>
      <c r="B61" s="49" t="s">
        <v>25</v>
      </c>
      <c r="C61" s="49"/>
      <c r="D61" s="49" t="s">
        <v>50</v>
      </c>
      <c r="E61" s="49">
        <v>729.34</v>
      </c>
      <c r="F61" s="49"/>
      <c r="G61" s="49"/>
      <c r="H61" s="49">
        <v>304.75200000000001</v>
      </c>
      <c r="I61" s="49">
        <v>20824.72</v>
      </c>
      <c r="J61" s="49">
        <v>875.20800000000008</v>
      </c>
      <c r="K61" s="49">
        <v>59805.880000000005</v>
      </c>
      <c r="L61" s="49">
        <v>60681.088000000003</v>
      </c>
      <c r="M61" s="49">
        <v>570.45600000000002</v>
      </c>
      <c r="N61" s="49">
        <v>38981.160000000003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/>
    </row>
    <row r="62" spans="1:20" x14ac:dyDescent="0.2">
      <c r="A62" s="62"/>
      <c r="B62" s="62"/>
      <c r="C62" s="62"/>
      <c r="D62" s="62"/>
      <c r="E62" s="63">
        <f>SUM(E51:E61)</f>
        <v>38814.670000000006</v>
      </c>
      <c r="F62" s="63">
        <f t="shared" ref="F62:T62" si="3">SUM(F51:F61)</f>
        <v>14.399999999999999</v>
      </c>
      <c r="G62" s="63">
        <f t="shared" si="3"/>
        <v>36</v>
      </c>
      <c r="H62" s="63">
        <f t="shared" si="3"/>
        <v>44163.022000000004</v>
      </c>
      <c r="I62" s="63">
        <f t="shared" si="3"/>
        <v>1093803.25</v>
      </c>
      <c r="J62" s="63">
        <f t="shared" si="3"/>
        <v>46577.603999999999</v>
      </c>
      <c r="K62" s="63">
        <f t="shared" si="3"/>
        <v>1234614.1299999999</v>
      </c>
      <c r="L62" s="63">
        <f t="shared" si="3"/>
        <v>1281191.7339999997</v>
      </c>
      <c r="M62" s="63">
        <f t="shared" si="3"/>
        <v>2414.5819999999994</v>
      </c>
      <c r="N62" s="63">
        <f t="shared" si="3"/>
        <v>140810.88</v>
      </c>
      <c r="O62" s="63">
        <f t="shared" si="3"/>
        <v>0</v>
      </c>
      <c r="P62" s="63">
        <f t="shared" si="3"/>
        <v>0</v>
      </c>
      <c r="Q62" s="63">
        <f t="shared" si="3"/>
        <v>-248059.2</v>
      </c>
      <c r="R62" s="63">
        <f t="shared" si="3"/>
        <v>0</v>
      </c>
      <c r="S62" s="63">
        <f t="shared" si="3"/>
        <v>0</v>
      </c>
      <c r="T62" s="63">
        <f t="shared" si="3"/>
        <v>0</v>
      </c>
    </row>
    <row r="63" spans="1:20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</row>
    <row r="64" spans="1:20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</row>
    <row r="65" spans="1:20" x14ac:dyDescent="0.2">
      <c r="A65" s="49">
        <v>2011</v>
      </c>
      <c r="B65" s="49" t="s">
        <v>21</v>
      </c>
      <c r="C65" s="49"/>
      <c r="D65" s="49" t="s">
        <v>48</v>
      </c>
      <c r="E65" s="49">
        <v>1954.93</v>
      </c>
      <c r="F65" s="49">
        <v>14.399999999999999</v>
      </c>
      <c r="G65" s="49">
        <v>36</v>
      </c>
      <c r="H65" s="49">
        <v>2345.9159999999997</v>
      </c>
      <c r="I65" s="49">
        <v>5864.7900000000009</v>
      </c>
      <c r="J65" s="49">
        <v>2345.9159999999997</v>
      </c>
      <c r="K65" s="49">
        <v>5864.7900000000009</v>
      </c>
      <c r="L65" s="49">
        <v>8210.7060000000001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/>
    </row>
    <row r="66" spans="1:20" x14ac:dyDescent="0.2">
      <c r="A66" s="49">
        <v>2012</v>
      </c>
      <c r="B66" s="49" t="s">
        <v>21</v>
      </c>
      <c r="C66" s="49"/>
      <c r="D66" s="49" t="s">
        <v>50</v>
      </c>
      <c r="E66" s="49">
        <v>2607.1999999999998</v>
      </c>
      <c r="F66" s="49"/>
      <c r="G66" s="49"/>
      <c r="H66" s="49">
        <v>3128.64</v>
      </c>
      <c r="I66" s="49">
        <v>23464.799999999999</v>
      </c>
      <c r="J66" s="49">
        <v>3128.64</v>
      </c>
      <c r="K66" s="49">
        <v>23464.799999999999</v>
      </c>
      <c r="L66" s="49">
        <v>26593.439999999999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/>
    </row>
    <row r="67" spans="1:20" x14ac:dyDescent="0.2">
      <c r="A67" s="49">
        <v>2013</v>
      </c>
      <c r="B67" s="49" t="s">
        <v>21</v>
      </c>
      <c r="C67" s="49"/>
      <c r="D67" s="49" t="s">
        <v>50</v>
      </c>
      <c r="E67" s="49">
        <v>1296.1200000000001</v>
      </c>
      <c r="F67" s="49"/>
      <c r="G67" s="49"/>
      <c r="H67" s="49">
        <v>1555.3440000000001</v>
      </c>
      <c r="I67" s="49">
        <v>19441.8</v>
      </c>
      <c r="J67" s="49">
        <v>1555.3440000000001</v>
      </c>
      <c r="K67" s="49">
        <v>19441.8</v>
      </c>
      <c r="L67" s="49">
        <v>20997.144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/>
    </row>
    <row r="68" spans="1:20" x14ac:dyDescent="0.2">
      <c r="A68" s="49">
        <v>2014</v>
      </c>
      <c r="B68" s="49" t="s">
        <v>21</v>
      </c>
      <c r="C68" s="49"/>
      <c r="D68" s="49" t="s">
        <v>50</v>
      </c>
      <c r="E68" s="49">
        <v>0</v>
      </c>
      <c r="F68" s="49"/>
      <c r="G68" s="49"/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/>
    </row>
    <row r="69" spans="1:20" x14ac:dyDescent="0.2">
      <c r="A69" s="49">
        <v>2015</v>
      </c>
      <c r="B69" s="49" t="s">
        <v>21</v>
      </c>
      <c r="C69" s="49"/>
      <c r="D69" s="49" t="s">
        <v>50</v>
      </c>
      <c r="E69" s="49">
        <v>34.659999999999997</v>
      </c>
      <c r="F69" s="49"/>
      <c r="G69" s="49"/>
      <c r="H69" s="49">
        <v>41.591999999999999</v>
      </c>
      <c r="I69" s="49">
        <v>970.48</v>
      </c>
      <c r="J69" s="49">
        <v>41.591999999999999</v>
      </c>
      <c r="K69" s="49">
        <v>970.48</v>
      </c>
      <c r="L69" s="49">
        <v>1012.0719999999999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/>
    </row>
    <row r="70" spans="1:20" x14ac:dyDescent="0.2">
      <c r="A70" s="49">
        <v>2016</v>
      </c>
      <c r="B70" s="49" t="s">
        <v>21</v>
      </c>
      <c r="C70" s="49"/>
      <c r="D70" s="49" t="s">
        <v>50</v>
      </c>
      <c r="E70" s="49">
        <v>0</v>
      </c>
      <c r="F70" s="49"/>
      <c r="G70" s="49"/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/>
    </row>
    <row r="71" spans="1:20" x14ac:dyDescent="0.2">
      <c r="A71" s="49">
        <v>2017</v>
      </c>
      <c r="B71" s="49" t="s">
        <v>21</v>
      </c>
      <c r="C71" s="49"/>
      <c r="D71" s="49" t="s">
        <v>50</v>
      </c>
      <c r="E71" s="49">
        <v>5.6070000000000002</v>
      </c>
      <c r="F71" s="49"/>
      <c r="G71" s="49"/>
      <c r="H71" s="49">
        <v>6.73</v>
      </c>
      <c r="I71" s="49">
        <v>224.28</v>
      </c>
      <c r="J71" s="49">
        <v>6.7283999999999997</v>
      </c>
      <c r="K71" s="49">
        <v>224.28</v>
      </c>
      <c r="L71" s="49">
        <v>231.00839999999999</v>
      </c>
      <c r="M71" s="49">
        <v>6.7283999999999997</v>
      </c>
      <c r="N71" s="49">
        <v>224.28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/>
    </row>
    <row r="72" spans="1:20" x14ac:dyDescent="0.2">
      <c r="A72" s="49">
        <v>2018</v>
      </c>
      <c r="B72" s="49" t="s">
        <v>21</v>
      </c>
      <c r="C72" s="49"/>
      <c r="D72" s="49" t="s">
        <v>50</v>
      </c>
      <c r="E72" s="49">
        <v>0</v>
      </c>
      <c r="F72" s="49"/>
      <c r="G72" s="49"/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49741.87</v>
      </c>
      <c r="R72" s="49">
        <v>0</v>
      </c>
      <c r="S72" s="49">
        <v>0</v>
      </c>
      <c r="T72" s="49"/>
    </row>
    <row r="73" spans="1:20" x14ac:dyDescent="0.2">
      <c r="A73" s="49">
        <v>2019</v>
      </c>
      <c r="B73" s="49" t="s">
        <v>21</v>
      </c>
      <c r="C73" s="49"/>
      <c r="D73" s="49" t="s">
        <v>50</v>
      </c>
      <c r="E73" s="49">
        <v>0</v>
      </c>
      <c r="F73" s="49"/>
      <c r="G73" s="49"/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-49741.87</v>
      </c>
      <c r="R73" s="49">
        <v>0</v>
      </c>
      <c r="S73" s="49">
        <v>0</v>
      </c>
      <c r="T73" s="49"/>
    </row>
    <row r="74" spans="1:20" x14ac:dyDescent="0.2">
      <c r="A74" s="49">
        <v>2020</v>
      </c>
      <c r="B74" s="49" t="s">
        <v>21</v>
      </c>
      <c r="C74" s="49"/>
      <c r="D74" s="49" t="s">
        <v>50</v>
      </c>
      <c r="E74" s="49">
        <v>0</v>
      </c>
      <c r="F74" s="49"/>
      <c r="G74" s="49"/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-49741.87</v>
      </c>
      <c r="R74" s="49">
        <v>0</v>
      </c>
      <c r="S74" s="49">
        <v>0</v>
      </c>
      <c r="T74" s="49"/>
    </row>
    <row r="75" spans="1:20" x14ac:dyDescent="0.2">
      <c r="A75" s="49">
        <v>2021</v>
      </c>
      <c r="B75" s="49" t="s">
        <v>21</v>
      </c>
      <c r="C75" s="49"/>
      <c r="D75" s="49" t="s">
        <v>50</v>
      </c>
      <c r="E75" s="49">
        <v>0</v>
      </c>
      <c r="F75" s="49"/>
      <c r="G75" s="49"/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/>
    </row>
    <row r="76" spans="1:20" x14ac:dyDescent="0.2">
      <c r="A76" s="62"/>
      <c r="B76" s="62"/>
      <c r="C76" s="62"/>
      <c r="D76" s="62"/>
      <c r="E76" s="63">
        <f>SUM(E65:E75)</f>
        <v>5898.5169999999998</v>
      </c>
      <c r="F76" s="63">
        <f t="shared" ref="F76:T76" si="4">SUM(F65:F75)</f>
        <v>14.399999999999999</v>
      </c>
      <c r="G76" s="63">
        <f t="shared" si="4"/>
        <v>36</v>
      </c>
      <c r="H76" s="63">
        <f t="shared" si="4"/>
        <v>7078.2219999999988</v>
      </c>
      <c r="I76" s="63">
        <f t="shared" si="4"/>
        <v>49966.15</v>
      </c>
      <c r="J76" s="63">
        <f t="shared" si="4"/>
        <v>7078.2203999999992</v>
      </c>
      <c r="K76" s="63">
        <f t="shared" si="4"/>
        <v>49966.15</v>
      </c>
      <c r="L76" s="63">
        <f t="shared" si="4"/>
        <v>57044.3704</v>
      </c>
      <c r="M76" s="63">
        <f t="shared" si="4"/>
        <v>6.7283999999999997</v>
      </c>
      <c r="N76" s="63">
        <f t="shared" si="4"/>
        <v>224.28</v>
      </c>
      <c r="O76" s="63">
        <f t="shared" si="4"/>
        <v>0</v>
      </c>
      <c r="P76" s="63">
        <f t="shared" si="4"/>
        <v>0</v>
      </c>
      <c r="Q76" s="63">
        <f t="shared" si="4"/>
        <v>-49741.87</v>
      </c>
      <c r="R76" s="63">
        <f t="shared" si="4"/>
        <v>0</v>
      </c>
      <c r="S76" s="63">
        <f t="shared" si="4"/>
        <v>0</v>
      </c>
      <c r="T76" s="63">
        <f t="shared" si="4"/>
        <v>0</v>
      </c>
    </row>
    <row r="77" spans="1:20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78" spans="1:20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</row>
    <row r="79" spans="1:20" x14ac:dyDescent="0.2">
      <c r="A79" s="49">
        <v>2011</v>
      </c>
      <c r="B79" s="49" t="s">
        <v>20</v>
      </c>
      <c r="C79" s="49"/>
      <c r="D79" s="49" t="s">
        <v>48</v>
      </c>
      <c r="E79" s="49">
        <v>0</v>
      </c>
      <c r="F79" s="49">
        <v>14.399999999999999</v>
      </c>
      <c r="G79" s="49">
        <v>36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/>
    </row>
    <row r="80" spans="1:20" x14ac:dyDescent="0.2">
      <c r="A80" s="49">
        <v>2012</v>
      </c>
      <c r="B80" s="49" t="s">
        <v>20</v>
      </c>
      <c r="C80" s="49"/>
      <c r="D80" s="49" t="s">
        <v>50</v>
      </c>
      <c r="E80" s="49">
        <v>554.79999999999995</v>
      </c>
      <c r="F80" s="49"/>
      <c r="G80" s="49"/>
      <c r="H80" s="49">
        <v>665.75999999999988</v>
      </c>
      <c r="I80" s="49">
        <v>4993.1999999999989</v>
      </c>
      <c r="J80" s="49">
        <v>665.75999999999988</v>
      </c>
      <c r="K80" s="49">
        <v>4993.1999999999989</v>
      </c>
      <c r="L80" s="49">
        <v>5658.9599999999991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/>
    </row>
    <row r="81" spans="1:20" x14ac:dyDescent="0.2">
      <c r="A81" s="49">
        <v>2013</v>
      </c>
      <c r="B81" s="49" t="s">
        <v>20</v>
      </c>
      <c r="C81" s="49"/>
      <c r="D81" s="49" t="s">
        <v>50</v>
      </c>
      <c r="E81" s="49">
        <v>631.67999999999995</v>
      </c>
      <c r="F81" s="49"/>
      <c r="G81" s="49"/>
      <c r="H81" s="49">
        <v>758.01599999999996</v>
      </c>
      <c r="I81" s="49">
        <v>9475.2000000000007</v>
      </c>
      <c r="J81" s="49">
        <v>758.01599999999996</v>
      </c>
      <c r="K81" s="49">
        <v>9475.2000000000007</v>
      </c>
      <c r="L81" s="49">
        <v>10233.216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/>
    </row>
    <row r="82" spans="1:20" x14ac:dyDescent="0.2">
      <c r="A82" s="49">
        <v>2014</v>
      </c>
      <c r="B82" s="49" t="s">
        <v>20</v>
      </c>
      <c r="C82" s="49"/>
      <c r="D82" s="49" t="s">
        <v>50</v>
      </c>
      <c r="E82" s="49">
        <v>929.66</v>
      </c>
      <c r="F82" s="49"/>
      <c r="G82" s="49"/>
      <c r="H82" s="49">
        <v>1115.5919999999999</v>
      </c>
      <c r="I82" s="49">
        <v>20452.52</v>
      </c>
      <c r="J82" s="49">
        <v>1115.5919999999999</v>
      </c>
      <c r="K82" s="49">
        <v>20452.52</v>
      </c>
      <c r="L82" s="49">
        <v>21568.112000000001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/>
    </row>
    <row r="83" spans="1:20" x14ac:dyDescent="0.2">
      <c r="A83" s="49">
        <v>2015</v>
      </c>
      <c r="B83" s="49" t="s">
        <v>20</v>
      </c>
      <c r="C83" s="49"/>
      <c r="D83" s="49" t="s">
        <v>50</v>
      </c>
      <c r="E83" s="49">
        <v>2149.75</v>
      </c>
      <c r="F83" s="49"/>
      <c r="G83" s="49"/>
      <c r="H83" s="49">
        <v>2579.6999999999998</v>
      </c>
      <c r="I83" s="49">
        <v>60193</v>
      </c>
      <c r="J83" s="49">
        <v>2579.6999999999998</v>
      </c>
      <c r="K83" s="49">
        <v>60193</v>
      </c>
      <c r="L83" s="49">
        <v>62772.700000000004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/>
    </row>
    <row r="84" spans="1:20" x14ac:dyDescent="0.2">
      <c r="A84" s="49">
        <v>2016</v>
      </c>
      <c r="B84" s="49" t="s">
        <v>20</v>
      </c>
      <c r="C84" s="49"/>
      <c r="D84" s="49" t="s">
        <v>50</v>
      </c>
      <c r="E84" s="49">
        <v>2364.56</v>
      </c>
      <c r="F84" s="49"/>
      <c r="G84" s="49"/>
      <c r="H84" s="49">
        <v>2092.6799999999998</v>
      </c>
      <c r="I84" s="49">
        <v>62780.4</v>
      </c>
      <c r="J84" s="49">
        <v>2837.4719999999998</v>
      </c>
      <c r="K84" s="49">
        <v>85124.160000000003</v>
      </c>
      <c r="L84" s="49">
        <v>87961.631999999998</v>
      </c>
      <c r="M84" s="49">
        <v>744.79199999999992</v>
      </c>
      <c r="N84" s="49">
        <v>22343.759999999998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/>
    </row>
    <row r="85" spans="1:20" x14ac:dyDescent="0.2">
      <c r="A85" s="49">
        <v>2017</v>
      </c>
      <c r="B85" s="49" t="s">
        <v>20</v>
      </c>
      <c r="C85" s="49"/>
      <c r="D85" s="49" t="s">
        <v>50</v>
      </c>
      <c r="E85" s="49">
        <v>2047.3400000000001</v>
      </c>
      <c r="F85" s="49"/>
      <c r="G85" s="49"/>
      <c r="H85" s="49">
        <v>2570.3119999999999</v>
      </c>
      <c r="I85" s="49">
        <v>82125.72</v>
      </c>
      <c r="J85" s="49">
        <v>2456.808</v>
      </c>
      <c r="K85" s="49">
        <v>81893.600000000006</v>
      </c>
      <c r="L85" s="49">
        <v>84350.40800000001</v>
      </c>
      <c r="M85" s="49">
        <v>-113.5040000000001</v>
      </c>
      <c r="N85" s="49">
        <v>-232.12000000000262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/>
    </row>
    <row r="86" spans="1:20" x14ac:dyDescent="0.2">
      <c r="A86" s="49">
        <v>2018</v>
      </c>
      <c r="B86" s="49" t="s">
        <v>20</v>
      </c>
      <c r="C86" s="49"/>
      <c r="D86" s="49" t="s">
        <v>50</v>
      </c>
      <c r="E86" s="49">
        <v>1590.28</v>
      </c>
      <c r="F86" s="49"/>
      <c r="G86" s="49"/>
      <c r="H86" s="49">
        <v>2364.0200000000004</v>
      </c>
      <c r="I86" s="49">
        <v>87088.939999999988</v>
      </c>
      <c r="J86" s="49">
        <v>1908.3359999999998</v>
      </c>
      <c r="K86" s="49">
        <v>71562.600000000006</v>
      </c>
      <c r="L86" s="49">
        <v>73470.935999999987</v>
      </c>
      <c r="M86" s="49">
        <v>-455.6840000000002</v>
      </c>
      <c r="N86" s="49">
        <v>-15526.34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/>
    </row>
    <row r="87" spans="1:20" x14ac:dyDescent="0.2">
      <c r="A87" s="49">
        <v>2019</v>
      </c>
      <c r="B87" s="49" t="s">
        <v>20</v>
      </c>
      <c r="C87" s="49"/>
      <c r="D87" s="49" t="s">
        <v>50</v>
      </c>
      <c r="E87" s="49">
        <v>734.81999999999994</v>
      </c>
      <c r="F87" s="49"/>
      <c r="G87" s="49"/>
      <c r="H87" s="49">
        <v>757.29</v>
      </c>
      <c r="I87" s="49">
        <v>34215.479999999996</v>
      </c>
      <c r="J87" s="49">
        <v>881.78399999999999</v>
      </c>
      <c r="K87" s="49">
        <v>41884.74</v>
      </c>
      <c r="L87" s="49">
        <v>42766.523999999998</v>
      </c>
      <c r="M87" s="49">
        <v>124.49400000000003</v>
      </c>
      <c r="N87" s="49">
        <v>7669.2599999999975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/>
    </row>
    <row r="88" spans="1:20" x14ac:dyDescent="0.2">
      <c r="A88" s="49">
        <v>2020</v>
      </c>
      <c r="B88" s="49" t="s">
        <v>20</v>
      </c>
      <c r="C88" s="49"/>
      <c r="D88" s="49" t="s">
        <v>50</v>
      </c>
      <c r="E88" s="49">
        <v>1124.06</v>
      </c>
      <c r="F88" s="49"/>
      <c r="G88" s="49"/>
      <c r="H88" s="49">
        <v>986.41999999999985</v>
      </c>
      <c r="I88" s="49">
        <v>70040.22</v>
      </c>
      <c r="J88" s="49">
        <v>1348.8720000000001</v>
      </c>
      <c r="K88" s="49">
        <v>96789.739999999991</v>
      </c>
      <c r="L88" s="49">
        <v>98138.612000000008</v>
      </c>
      <c r="M88" s="49">
        <v>362.452</v>
      </c>
      <c r="N88" s="49">
        <v>26749.52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/>
    </row>
    <row r="89" spans="1:20" x14ac:dyDescent="0.2">
      <c r="A89" s="49">
        <v>2021</v>
      </c>
      <c r="B89" s="49" t="s">
        <v>20</v>
      </c>
      <c r="C89" s="49"/>
      <c r="D89" s="49" t="s">
        <v>50</v>
      </c>
      <c r="E89" s="49">
        <v>110.34</v>
      </c>
      <c r="F89" s="49"/>
      <c r="G89" s="49"/>
      <c r="H89" s="49">
        <v>0</v>
      </c>
      <c r="I89" s="49">
        <v>0</v>
      </c>
      <c r="J89" s="49">
        <v>132.40799999999999</v>
      </c>
      <c r="K89" s="49">
        <v>9047.880000000001</v>
      </c>
      <c r="L89" s="49">
        <v>9180.2880000000005</v>
      </c>
      <c r="M89" s="49">
        <v>132.40799999999999</v>
      </c>
      <c r="N89" s="49">
        <v>9047.880000000001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/>
    </row>
    <row r="90" spans="1:20" x14ac:dyDescent="0.2">
      <c r="A90" s="63"/>
      <c r="B90" s="63"/>
      <c r="C90" s="63"/>
      <c r="D90" s="63"/>
      <c r="E90" s="63">
        <f>SUM(E79:E89)</f>
        <v>12237.289999999999</v>
      </c>
      <c r="F90" s="63">
        <f t="shared" ref="F90:T90" si="5">SUM(F79:F89)</f>
        <v>14.399999999999999</v>
      </c>
      <c r="G90" s="63">
        <f t="shared" si="5"/>
        <v>36</v>
      </c>
      <c r="H90" s="63">
        <f t="shared" si="5"/>
        <v>13889.789999999999</v>
      </c>
      <c r="I90" s="63">
        <f t="shared" si="5"/>
        <v>431364.67999999993</v>
      </c>
      <c r="J90" s="63">
        <f t="shared" si="5"/>
        <v>14684.747999999996</v>
      </c>
      <c r="K90" s="63">
        <f t="shared" si="5"/>
        <v>481416.64</v>
      </c>
      <c r="L90" s="63">
        <f t="shared" si="5"/>
        <v>496101.38799999998</v>
      </c>
      <c r="M90" s="63">
        <f t="shared" si="5"/>
        <v>794.95799999999963</v>
      </c>
      <c r="N90" s="63">
        <f t="shared" si="5"/>
        <v>50051.959999999992</v>
      </c>
      <c r="O90" s="63">
        <f t="shared" si="5"/>
        <v>0</v>
      </c>
      <c r="P90" s="63">
        <f t="shared" si="5"/>
        <v>0</v>
      </c>
      <c r="Q90" s="63">
        <f t="shared" si="5"/>
        <v>0</v>
      </c>
      <c r="R90" s="63">
        <f t="shared" si="5"/>
        <v>0</v>
      </c>
      <c r="S90" s="63">
        <f t="shared" si="5"/>
        <v>0</v>
      </c>
      <c r="T90" s="63">
        <f t="shared" si="5"/>
        <v>0</v>
      </c>
    </row>
  </sheetData>
  <mergeCells count="19">
    <mergeCell ref="T2:T5"/>
    <mergeCell ref="N2:N5"/>
    <mergeCell ref="O2:O5"/>
    <mergeCell ref="P2:P5"/>
    <mergeCell ref="Q2:Q5"/>
    <mergeCell ref="R2:R5"/>
    <mergeCell ref="S2:S5"/>
    <mergeCell ref="M2:M5"/>
    <mergeCell ref="C1:D1"/>
    <mergeCell ref="A2:A5"/>
    <mergeCell ref="B2:B5"/>
    <mergeCell ref="C2:C5"/>
    <mergeCell ref="D2:E4"/>
    <mergeCell ref="F2:F5"/>
    <mergeCell ref="G2:G5"/>
    <mergeCell ref="H2:I4"/>
    <mergeCell ref="J2:J5"/>
    <mergeCell ref="K2:K5"/>
    <mergeCell ref="L2:L5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view="pageBreakPreview" zoomScale="75" zoomScaleNormal="75" zoomScaleSheetLayoutView="75" workbookViewId="0">
      <selection activeCell="I1" sqref="I1:I1048576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110" customWidth="1"/>
    <col min="6" max="7" width="12.85546875" style="110" customWidth="1"/>
    <col min="8" max="8" width="10" style="110" customWidth="1"/>
    <col min="9" max="9" width="12.140625" style="110" bestFit="1" customWidth="1"/>
    <col min="10" max="14" width="12.85546875" style="110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2012</v>
      </c>
      <c r="D1" s="161"/>
      <c r="E1" s="66"/>
      <c r="F1" s="67"/>
      <c r="G1" s="67"/>
      <c r="H1" s="66"/>
      <c r="I1" s="66"/>
      <c r="J1" s="67"/>
      <c r="K1" s="67"/>
      <c r="L1" s="67"/>
      <c r="M1" s="66"/>
      <c r="N1" s="66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57" t="s">
        <v>42</v>
      </c>
      <c r="G2" s="157" t="s">
        <v>43</v>
      </c>
      <c r="H2" s="187" t="s">
        <v>39</v>
      </c>
      <c r="I2" s="188"/>
      <c r="J2" s="157" t="s">
        <v>38</v>
      </c>
      <c r="K2" s="157" t="s">
        <v>37</v>
      </c>
      <c r="L2" s="157" t="s">
        <v>5</v>
      </c>
      <c r="M2" s="157" t="s">
        <v>36</v>
      </c>
      <c r="N2" s="157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58"/>
      <c r="G3" s="158"/>
      <c r="H3" s="189"/>
      <c r="I3" s="190"/>
      <c r="J3" s="158"/>
      <c r="K3" s="158"/>
      <c r="L3" s="158"/>
      <c r="M3" s="158"/>
      <c r="N3" s="158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58"/>
      <c r="G4" s="158"/>
      <c r="H4" s="191"/>
      <c r="I4" s="192"/>
      <c r="J4" s="158"/>
      <c r="K4" s="158"/>
      <c r="L4" s="158"/>
      <c r="M4" s="158"/>
      <c r="N4" s="158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3" t="s">
        <v>7</v>
      </c>
      <c r="F5" s="159"/>
      <c r="G5" s="159"/>
      <c r="H5" s="74" t="s">
        <v>40</v>
      </c>
      <c r="I5" s="74" t="s">
        <v>41</v>
      </c>
      <c r="J5" s="159"/>
      <c r="K5" s="159"/>
      <c r="L5" s="159"/>
      <c r="M5" s="159"/>
      <c r="N5" s="159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6">
        <v>5</v>
      </c>
      <c r="F6" s="76">
        <v>11</v>
      </c>
      <c r="G6" s="76">
        <v>11</v>
      </c>
      <c r="H6" s="76"/>
      <c r="I6" s="76"/>
      <c r="J6" s="76">
        <v>8</v>
      </c>
      <c r="K6" s="76">
        <v>9</v>
      </c>
      <c r="L6" s="76">
        <v>10</v>
      </c>
      <c r="M6" s="76">
        <v>17</v>
      </c>
      <c r="N6" s="76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80">
        <v>1063.1199999999999</v>
      </c>
      <c r="F7" s="81">
        <v>1.2</v>
      </c>
      <c r="G7" s="81">
        <v>9</v>
      </c>
      <c r="H7" s="82">
        <f>E7*F7</f>
        <v>1275.7439999999999</v>
      </c>
      <c r="I7" s="82">
        <f>E7*G7</f>
        <v>9568.0799999999981</v>
      </c>
      <c r="J7" s="82">
        <f>(E7*F7)</f>
        <v>1275.7439999999999</v>
      </c>
      <c r="K7" s="82">
        <f>E7*G7</f>
        <v>9568.0799999999981</v>
      </c>
      <c r="L7" s="83">
        <f>SUM(J7,K7)</f>
        <v>10843.823999999999</v>
      </c>
      <c r="M7" s="82">
        <f t="shared" ref="M7:N9" si="0">J7-H7</f>
        <v>0</v>
      </c>
      <c r="N7" s="82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86">
        <v>857.34</v>
      </c>
      <c r="F8" s="81">
        <v>1.2</v>
      </c>
      <c r="G8" s="81">
        <v>9</v>
      </c>
      <c r="H8" s="82">
        <f>E8*F8</f>
        <v>1028.808</v>
      </c>
      <c r="I8" s="82">
        <f>E8*G8</f>
        <v>7716.06</v>
      </c>
      <c r="J8" s="82">
        <f>(E8*F8)</f>
        <v>1028.808</v>
      </c>
      <c r="K8" s="82">
        <f>E8*G8</f>
        <v>7716.06</v>
      </c>
      <c r="L8" s="83">
        <f>SUM(J8,K8)</f>
        <v>8744.8680000000004</v>
      </c>
      <c r="M8" s="82">
        <f t="shared" si="0"/>
        <v>0</v>
      </c>
      <c r="N8" s="82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86">
        <v>1218.6400000000001</v>
      </c>
      <c r="F9" s="81">
        <v>1.2</v>
      </c>
      <c r="G9" s="81">
        <v>9</v>
      </c>
      <c r="H9" s="82">
        <f>E9*F9</f>
        <v>1462.3680000000002</v>
      </c>
      <c r="I9" s="82">
        <f>E9*G9</f>
        <v>10967.76</v>
      </c>
      <c r="J9" s="82">
        <f>(E9*F9)</f>
        <v>1462.3680000000002</v>
      </c>
      <c r="K9" s="82">
        <f>E9*G9</f>
        <v>10967.76</v>
      </c>
      <c r="L9" s="83">
        <f>SUM(J9,K9)</f>
        <v>12430.128000000001</v>
      </c>
      <c r="M9" s="82">
        <f t="shared" si="0"/>
        <v>0</v>
      </c>
      <c r="N9" s="82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8">
        <f>SUM(E7,E8,E9)</f>
        <v>3139.1000000000004</v>
      </c>
      <c r="F10" s="88"/>
      <c r="G10" s="88"/>
      <c r="H10" s="88">
        <f t="shared" ref="H10:S10" si="1">SUM(H7,H8,H9)</f>
        <v>3766.92</v>
      </c>
      <c r="I10" s="88">
        <f t="shared" si="1"/>
        <v>28251.9</v>
      </c>
      <c r="J10" s="88">
        <f t="shared" si="1"/>
        <v>3766.92</v>
      </c>
      <c r="K10" s="88">
        <f t="shared" si="1"/>
        <v>28251.9</v>
      </c>
      <c r="L10" s="88">
        <f t="shared" si="1"/>
        <v>32018.82</v>
      </c>
      <c r="M10" s="88">
        <f t="shared" si="1"/>
        <v>0</v>
      </c>
      <c r="N10" s="88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80">
        <v>1025</v>
      </c>
      <c r="F11" s="81">
        <v>1.2</v>
      </c>
      <c r="G11" s="81">
        <v>9</v>
      </c>
      <c r="H11" s="82">
        <f>E11*F11</f>
        <v>1230</v>
      </c>
      <c r="I11" s="82">
        <f>E11*G11</f>
        <v>9225</v>
      </c>
      <c r="J11" s="82">
        <f>(E11*F11)</f>
        <v>1230</v>
      </c>
      <c r="K11" s="82">
        <f>E11*G11</f>
        <v>9225</v>
      </c>
      <c r="L11" s="83">
        <f>SUM(J11,K11)</f>
        <v>10455</v>
      </c>
      <c r="M11" s="82">
        <f t="shared" ref="M11:N13" si="2">J11-H11</f>
        <v>0</v>
      </c>
      <c r="N11" s="82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80">
        <v>1068.1600000000001</v>
      </c>
      <c r="F12" s="81">
        <v>1.2</v>
      </c>
      <c r="G12" s="81">
        <v>9</v>
      </c>
      <c r="H12" s="82">
        <f>E12*F12</f>
        <v>1281.7920000000001</v>
      </c>
      <c r="I12" s="82">
        <f>E12*G12</f>
        <v>9613.44</v>
      </c>
      <c r="J12" s="82">
        <f>(E12*F12)</f>
        <v>1281.7920000000001</v>
      </c>
      <c r="K12" s="82">
        <f>E12*G12</f>
        <v>9613.44</v>
      </c>
      <c r="L12" s="83">
        <f>SUM(J12,K12)</f>
        <v>10895.232</v>
      </c>
      <c r="M12" s="82">
        <f t="shared" si="2"/>
        <v>0</v>
      </c>
      <c r="N12" s="82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80">
        <v>884.26</v>
      </c>
      <c r="F13" s="81">
        <v>1.2</v>
      </c>
      <c r="G13" s="81">
        <v>9</v>
      </c>
      <c r="H13" s="82">
        <f>E13*F13</f>
        <v>1061.1119999999999</v>
      </c>
      <c r="I13" s="82">
        <f>E13*G13</f>
        <v>7958.34</v>
      </c>
      <c r="J13" s="82">
        <f>(E13*F13)</f>
        <v>1061.1119999999999</v>
      </c>
      <c r="K13" s="82">
        <f>E13*G13</f>
        <v>7958.34</v>
      </c>
      <c r="L13" s="83">
        <f>SUM(J13,K13)</f>
        <v>9019.4519999999993</v>
      </c>
      <c r="M13" s="82">
        <f t="shared" si="2"/>
        <v>0</v>
      </c>
      <c r="N13" s="82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8">
        <f>SUM(E11,E12,E13)</f>
        <v>2977.42</v>
      </c>
      <c r="F14" s="88"/>
      <c r="G14" s="88"/>
      <c r="H14" s="88">
        <f t="shared" ref="H14:S14" si="3">SUM(H11,H12,H13)</f>
        <v>3572.9040000000005</v>
      </c>
      <c r="I14" s="88">
        <f t="shared" si="3"/>
        <v>26796.780000000002</v>
      </c>
      <c r="J14" s="88">
        <f t="shared" si="3"/>
        <v>3572.9040000000005</v>
      </c>
      <c r="K14" s="88">
        <f t="shared" si="3"/>
        <v>26796.780000000002</v>
      </c>
      <c r="L14" s="88">
        <f t="shared" si="3"/>
        <v>30369.684000000001</v>
      </c>
      <c r="M14" s="88">
        <f t="shared" si="3"/>
        <v>0</v>
      </c>
      <c r="N14" s="88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80">
        <v>1239.82</v>
      </c>
      <c r="F15" s="81">
        <v>1.2</v>
      </c>
      <c r="G15" s="81">
        <v>9</v>
      </c>
      <c r="H15" s="82">
        <f>E15*F15</f>
        <v>1487.7839999999999</v>
      </c>
      <c r="I15" s="82">
        <f>E15*G15</f>
        <v>11158.38</v>
      </c>
      <c r="J15" s="82">
        <f>(E15*F15)</f>
        <v>1487.7839999999999</v>
      </c>
      <c r="K15" s="82">
        <f>E15*G15</f>
        <v>11158.38</v>
      </c>
      <c r="L15" s="83">
        <f>SUM(J15,K15)</f>
        <v>12646.163999999999</v>
      </c>
      <c r="M15" s="82">
        <f t="shared" ref="M15:N17" si="4">J15-H15</f>
        <v>0</v>
      </c>
      <c r="N15" s="82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80">
        <v>1360.42</v>
      </c>
      <c r="F16" s="81">
        <v>1.2</v>
      </c>
      <c r="G16" s="81">
        <v>9</v>
      </c>
      <c r="H16" s="82">
        <f>E16*F16</f>
        <v>1632.5040000000001</v>
      </c>
      <c r="I16" s="82">
        <f>E16*G16</f>
        <v>12243.78</v>
      </c>
      <c r="J16" s="82">
        <f>(E16*F16)</f>
        <v>1632.5040000000001</v>
      </c>
      <c r="K16" s="82">
        <f>E16*G16</f>
        <v>12243.78</v>
      </c>
      <c r="L16" s="83">
        <f>SUM(J16,K16)</f>
        <v>13876.284000000001</v>
      </c>
      <c r="M16" s="82">
        <f t="shared" si="4"/>
        <v>0</v>
      </c>
      <c r="N16" s="82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86">
        <v>1178.33</v>
      </c>
      <c r="F17" s="81">
        <v>1.2</v>
      </c>
      <c r="G17" s="81">
        <v>9</v>
      </c>
      <c r="H17" s="82">
        <f>E17*F17</f>
        <v>1413.9959999999999</v>
      </c>
      <c r="I17" s="82">
        <f>E17*G17</f>
        <v>10604.97</v>
      </c>
      <c r="J17" s="82">
        <f>(E17*F17)</f>
        <v>1413.9959999999999</v>
      </c>
      <c r="K17" s="82">
        <f>E17*G17</f>
        <v>10604.97</v>
      </c>
      <c r="L17" s="83">
        <f>SUM(J17,K17)</f>
        <v>12018.965999999999</v>
      </c>
      <c r="M17" s="82">
        <f t="shared" si="4"/>
        <v>0</v>
      </c>
      <c r="N17" s="82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8">
        <f>SUM(E15,E16,E17)</f>
        <v>3778.5699999999997</v>
      </c>
      <c r="F18" s="88"/>
      <c r="G18" s="88"/>
      <c r="H18" s="88">
        <f t="shared" ref="H18:S18" si="5">SUM(H15,H16,H17)</f>
        <v>4534.2839999999997</v>
      </c>
      <c r="I18" s="88">
        <f t="shared" si="5"/>
        <v>34007.129999999997</v>
      </c>
      <c r="J18" s="88">
        <f t="shared" si="5"/>
        <v>4534.2839999999997</v>
      </c>
      <c r="K18" s="88">
        <f t="shared" si="5"/>
        <v>34007.129999999997</v>
      </c>
      <c r="L18" s="88">
        <f t="shared" si="5"/>
        <v>38541.413999999997</v>
      </c>
      <c r="M18" s="88">
        <f t="shared" si="5"/>
        <v>0</v>
      </c>
      <c r="N18" s="88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80">
        <v>1542.64</v>
      </c>
      <c r="F19" s="81">
        <v>1.2</v>
      </c>
      <c r="G19" s="81">
        <v>9</v>
      </c>
      <c r="H19" s="82">
        <f>E19*F19</f>
        <v>1851.1680000000001</v>
      </c>
      <c r="I19" s="82">
        <f>E19*G19</f>
        <v>13883.76</v>
      </c>
      <c r="J19" s="82">
        <f>(E19*F19)</f>
        <v>1851.1680000000001</v>
      </c>
      <c r="K19" s="82">
        <f>E19*G19</f>
        <v>13883.76</v>
      </c>
      <c r="L19" s="83">
        <f>SUM(J19,K19)</f>
        <v>15734.928</v>
      </c>
      <c r="M19" s="82">
        <f t="shared" ref="M19:N21" si="6">J19-H19</f>
        <v>0</v>
      </c>
      <c r="N19" s="82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80">
        <v>1288.6199999999999</v>
      </c>
      <c r="F20" s="81">
        <v>1.2</v>
      </c>
      <c r="G20" s="81">
        <v>9</v>
      </c>
      <c r="H20" s="82">
        <f>E20*F20</f>
        <v>1546.3439999999998</v>
      </c>
      <c r="I20" s="82">
        <f>E20*G20</f>
        <v>11597.579999999998</v>
      </c>
      <c r="J20" s="82">
        <f>(E20*F20)</f>
        <v>1546.3439999999998</v>
      </c>
      <c r="K20" s="82">
        <f>E20*G20</f>
        <v>11597.579999999998</v>
      </c>
      <c r="L20" s="83">
        <f>SUM(J20,K20)</f>
        <v>13143.923999999997</v>
      </c>
      <c r="M20" s="82">
        <f t="shared" si="6"/>
        <v>0</v>
      </c>
      <c r="N20" s="82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86">
        <v>1523.5</v>
      </c>
      <c r="F21" s="81">
        <v>1.2</v>
      </c>
      <c r="G21" s="81">
        <v>9</v>
      </c>
      <c r="H21" s="82">
        <f>E21*F21</f>
        <v>1828.2</v>
      </c>
      <c r="I21" s="82">
        <f>E21*G21</f>
        <v>13711.5</v>
      </c>
      <c r="J21" s="82">
        <f>(E21*F21)</f>
        <v>1828.2</v>
      </c>
      <c r="K21" s="82">
        <f>E21*G21</f>
        <v>13711.5</v>
      </c>
      <c r="L21" s="83">
        <f>SUM(J21,K21)</f>
        <v>15539.7</v>
      </c>
      <c r="M21" s="82">
        <f t="shared" si="6"/>
        <v>0</v>
      </c>
      <c r="N21" s="82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8">
        <f>SUM(E19,E20,E21)</f>
        <v>4354.76</v>
      </c>
      <c r="F22" s="88"/>
      <c r="G22" s="88"/>
      <c r="H22" s="88">
        <f t="shared" ref="H22:S22" si="7">SUM(H19,H20,H21)</f>
        <v>5225.7119999999995</v>
      </c>
      <c r="I22" s="88">
        <f t="shared" si="7"/>
        <v>39192.839999999997</v>
      </c>
      <c r="J22" s="88">
        <f t="shared" si="7"/>
        <v>5225.7119999999995</v>
      </c>
      <c r="K22" s="88">
        <f t="shared" si="7"/>
        <v>39192.839999999997</v>
      </c>
      <c r="L22" s="88">
        <f t="shared" si="7"/>
        <v>44418.551999999996</v>
      </c>
      <c r="M22" s="88">
        <f t="shared" si="7"/>
        <v>0</v>
      </c>
      <c r="N22" s="88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5">
        <f>SUM(E10+E14+E18+E22)</f>
        <v>14249.85</v>
      </c>
      <c r="F23" s="115"/>
      <c r="G23" s="115"/>
      <c r="H23" s="115">
        <f t="shared" ref="H23:S23" si="8">SUM(H10+H14+H18+H22)</f>
        <v>17099.82</v>
      </c>
      <c r="I23" s="115">
        <f t="shared" si="8"/>
        <v>128248.65</v>
      </c>
      <c r="J23" s="115">
        <f t="shared" si="8"/>
        <v>17099.82</v>
      </c>
      <c r="K23" s="115">
        <f t="shared" si="8"/>
        <v>128248.65</v>
      </c>
      <c r="L23" s="115">
        <f t="shared" si="8"/>
        <v>145348.47</v>
      </c>
      <c r="M23" s="115">
        <f t="shared" si="8"/>
        <v>0</v>
      </c>
      <c r="N23" s="115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5">
        <f>E23+'2011'!E23</f>
        <v>28652.120000000003</v>
      </c>
      <c r="F24" s="95"/>
      <c r="G24" s="95"/>
      <c r="H24" s="95">
        <f>H23+'2011'!H23</f>
        <v>34382.543999999994</v>
      </c>
      <c r="I24" s="95">
        <f>I23+'2011'!I23</f>
        <v>171455.46</v>
      </c>
      <c r="J24" s="95">
        <f>J23+'2011'!J23</f>
        <v>34382.543999999994</v>
      </c>
      <c r="K24" s="95">
        <f>K23+'2011'!K23</f>
        <v>171455.46</v>
      </c>
      <c r="L24" s="95">
        <f>L23+'2011'!L23</f>
        <v>205838.00400000002</v>
      </c>
      <c r="M24" s="95">
        <f>M23+'2011'!M23</f>
        <v>0</v>
      </c>
      <c r="N24" s="95">
        <f>N23+'2011'!N23</f>
        <v>0</v>
      </c>
      <c r="O24" s="95">
        <f>O23+'2011'!O23</f>
        <v>0</v>
      </c>
      <c r="P24" s="95">
        <f>P23+'2011'!P23</f>
        <v>0</v>
      </c>
      <c r="Q24" s="95">
        <f>Q23+'2011'!Q23</f>
        <v>0</v>
      </c>
      <c r="R24" s="95">
        <f>R23+'2011'!R23</f>
        <v>0</v>
      </c>
      <c r="S24" s="95">
        <f>S23+'2011'!S23</f>
        <v>0</v>
      </c>
      <c r="T24" s="95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80">
        <v>345.78</v>
      </c>
      <c r="F25" s="81">
        <v>1.2</v>
      </c>
      <c r="G25" s="81">
        <v>9</v>
      </c>
      <c r="H25" s="82">
        <f>E25*F25</f>
        <v>414.93599999999998</v>
      </c>
      <c r="I25" s="82">
        <f>E25*G25</f>
        <v>3112.0199999999995</v>
      </c>
      <c r="J25" s="82">
        <f>(E25*F25)</f>
        <v>414.93599999999998</v>
      </c>
      <c r="K25" s="82">
        <f>E25*G25</f>
        <v>3112.0199999999995</v>
      </c>
      <c r="L25" s="83">
        <f>SUM(J25,K25)</f>
        <v>3526.9559999999997</v>
      </c>
      <c r="M25" s="82">
        <f t="shared" ref="M25:N27" si="9">J25-H25</f>
        <v>0</v>
      </c>
      <c r="N25" s="82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86">
        <v>292.08</v>
      </c>
      <c r="F26" s="81">
        <v>1.2</v>
      </c>
      <c r="G26" s="81">
        <v>9</v>
      </c>
      <c r="H26" s="82">
        <f>E26*F26</f>
        <v>350.49599999999998</v>
      </c>
      <c r="I26" s="82">
        <f>E26*G26</f>
        <v>2628.72</v>
      </c>
      <c r="J26" s="82">
        <f>(E26*F26)</f>
        <v>350.49599999999998</v>
      </c>
      <c r="K26" s="82">
        <f>E26*G26</f>
        <v>2628.72</v>
      </c>
      <c r="L26" s="83">
        <f>SUM(J26,K26)</f>
        <v>2979.2159999999999</v>
      </c>
      <c r="M26" s="82">
        <f t="shared" si="9"/>
        <v>0</v>
      </c>
      <c r="N26" s="82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86">
        <v>470</v>
      </c>
      <c r="F27" s="81">
        <v>1.2</v>
      </c>
      <c r="G27" s="81">
        <v>9</v>
      </c>
      <c r="H27" s="82">
        <f>E27*F27</f>
        <v>564</v>
      </c>
      <c r="I27" s="82">
        <f>E27*G27</f>
        <v>4230</v>
      </c>
      <c r="J27" s="82">
        <f>(E27*F27)</f>
        <v>564</v>
      </c>
      <c r="K27" s="82">
        <f>E27*G27</f>
        <v>4230</v>
      </c>
      <c r="L27" s="83">
        <f>SUM(J27,K27)</f>
        <v>4794</v>
      </c>
      <c r="M27" s="82">
        <f t="shared" si="9"/>
        <v>0</v>
      </c>
      <c r="N27" s="82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8">
        <f>SUM(E25:E27)</f>
        <v>1107.8599999999999</v>
      </c>
      <c r="F28" s="88"/>
      <c r="G28" s="88"/>
      <c r="H28" s="99">
        <f>SUM(H25:H27)</f>
        <v>1329.432</v>
      </c>
      <c r="I28" s="99">
        <f>SUM(I25:I27)</f>
        <v>9970.74</v>
      </c>
      <c r="J28" s="88">
        <f t="shared" ref="J28:S28" si="10">SUM(J25,J26,J27)</f>
        <v>1329.432</v>
      </c>
      <c r="K28" s="88">
        <f t="shared" si="10"/>
        <v>9970.74</v>
      </c>
      <c r="L28" s="88">
        <f t="shared" si="10"/>
        <v>11300.171999999999</v>
      </c>
      <c r="M28" s="88">
        <f t="shared" si="10"/>
        <v>0</v>
      </c>
      <c r="N28" s="88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80">
        <v>405.52</v>
      </c>
      <c r="F29" s="81">
        <v>1.2</v>
      </c>
      <c r="G29" s="81">
        <v>9</v>
      </c>
      <c r="H29" s="82">
        <f>E29*F29</f>
        <v>486.62399999999997</v>
      </c>
      <c r="I29" s="82">
        <f>E29*G29</f>
        <v>3649.68</v>
      </c>
      <c r="J29" s="82">
        <f>(E29*F29)</f>
        <v>486.62399999999997</v>
      </c>
      <c r="K29" s="82">
        <f>E29*G29</f>
        <v>3649.68</v>
      </c>
      <c r="L29" s="83">
        <f>SUM(J29,K29)</f>
        <v>4136.3040000000001</v>
      </c>
      <c r="M29" s="82">
        <f t="shared" ref="M29:N31" si="11">J29-H29</f>
        <v>0</v>
      </c>
      <c r="N29" s="82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80">
        <v>410.1</v>
      </c>
      <c r="F30" s="81">
        <v>1.2</v>
      </c>
      <c r="G30" s="81">
        <v>9</v>
      </c>
      <c r="H30" s="82">
        <f>E30*F30</f>
        <v>492.12</v>
      </c>
      <c r="I30" s="82">
        <f>E30*G30</f>
        <v>3690.9</v>
      </c>
      <c r="J30" s="82">
        <f>(E30*F30)</f>
        <v>492.12</v>
      </c>
      <c r="K30" s="82">
        <f>E30*G30</f>
        <v>3690.9</v>
      </c>
      <c r="L30" s="83">
        <f>SUM(J30,K30)</f>
        <v>4183.0200000000004</v>
      </c>
      <c r="M30" s="82">
        <f t="shared" si="11"/>
        <v>0</v>
      </c>
      <c r="N30" s="82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80">
        <v>393.08</v>
      </c>
      <c r="F31" s="81">
        <v>1.2</v>
      </c>
      <c r="G31" s="81">
        <v>9</v>
      </c>
      <c r="H31" s="82">
        <f>E31*F31</f>
        <v>471.69599999999997</v>
      </c>
      <c r="I31" s="82">
        <f>E31*G31</f>
        <v>3537.72</v>
      </c>
      <c r="J31" s="82">
        <f>(E31*F31)</f>
        <v>471.69599999999997</v>
      </c>
      <c r="K31" s="82">
        <f>E31*G31</f>
        <v>3537.72</v>
      </c>
      <c r="L31" s="83">
        <f>SUM(J31,K31)</f>
        <v>4009.4159999999997</v>
      </c>
      <c r="M31" s="82">
        <f t="shared" si="11"/>
        <v>0</v>
      </c>
      <c r="N31" s="82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8">
        <f>SUM(E29,E30,E31)</f>
        <v>1208.7</v>
      </c>
      <c r="F32" s="88"/>
      <c r="G32" s="88"/>
      <c r="H32" s="99">
        <f>SUM(H29:H31)</f>
        <v>1450.4399999999998</v>
      </c>
      <c r="I32" s="99">
        <f>SUM(I29:I31)</f>
        <v>10878.3</v>
      </c>
      <c r="J32" s="88">
        <f t="shared" ref="J32:S32" si="12">SUM(J29,J30,J31)</f>
        <v>1450.4399999999998</v>
      </c>
      <c r="K32" s="88">
        <f t="shared" si="12"/>
        <v>10878.3</v>
      </c>
      <c r="L32" s="88">
        <f t="shared" si="12"/>
        <v>12328.74</v>
      </c>
      <c r="M32" s="88">
        <f t="shared" si="12"/>
        <v>0</v>
      </c>
      <c r="N32" s="88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80">
        <v>484.76</v>
      </c>
      <c r="F33" s="81">
        <v>1.2</v>
      </c>
      <c r="G33" s="81">
        <v>9</v>
      </c>
      <c r="H33" s="82">
        <f>E33*F33</f>
        <v>581.71199999999999</v>
      </c>
      <c r="I33" s="82">
        <f>E33*G33</f>
        <v>4362.84</v>
      </c>
      <c r="J33" s="82">
        <f>(E33*F33)</f>
        <v>581.71199999999999</v>
      </c>
      <c r="K33" s="82">
        <f>E33*G33</f>
        <v>4362.84</v>
      </c>
      <c r="L33" s="83">
        <f>SUM(J33,K33)</f>
        <v>4944.5519999999997</v>
      </c>
      <c r="M33" s="82">
        <f t="shared" ref="M33:N35" si="13">J33-H33</f>
        <v>0</v>
      </c>
      <c r="N33" s="82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80">
        <v>345.96</v>
      </c>
      <c r="F34" s="81">
        <v>1.2</v>
      </c>
      <c r="G34" s="81">
        <v>9</v>
      </c>
      <c r="H34" s="82">
        <f>E34*F34</f>
        <v>415.15199999999999</v>
      </c>
      <c r="I34" s="82">
        <f>E34*G34</f>
        <v>3113.64</v>
      </c>
      <c r="J34" s="82">
        <f>(E34*F34)</f>
        <v>415.15199999999999</v>
      </c>
      <c r="K34" s="82">
        <f>E34*G34</f>
        <v>3113.64</v>
      </c>
      <c r="L34" s="83">
        <f>SUM(J34,K34)</f>
        <v>3528.7919999999999</v>
      </c>
      <c r="M34" s="82">
        <f t="shared" si="13"/>
        <v>0</v>
      </c>
      <c r="N34" s="82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86">
        <v>411.14</v>
      </c>
      <c r="F35" s="81">
        <v>1.2</v>
      </c>
      <c r="G35" s="81">
        <v>9</v>
      </c>
      <c r="H35" s="82">
        <f>E35*F35</f>
        <v>493.36799999999994</v>
      </c>
      <c r="I35" s="82">
        <f>E35*G35</f>
        <v>3700.2599999999998</v>
      </c>
      <c r="J35" s="82">
        <f>(E35*F35)</f>
        <v>493.36799999999994</v>
      </c>
      <c r="K35" s="82">
        <f>E35*G35</f>
        <v>3700.2599999999998</v>
      </c>
      <c r="L35" s="83">
        <f>SUM(J35,K35)</f>
        <v>4193.6279999999997</v>
      </c>
      <c r="M35" s="82">
        <f t="shared" si="13"/>
        <v>0</v>
      </c>
      <c r="N35" s="82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8">
        <f>SUM(E33,E34,E35)</f>
        <v>1241.8600000000001</v>
      </c>
      <c r="F36" s="88"/>
      <c r="G36" s="88"/>
      <c r="H36" s="99">
        <f>SUM(H33:H35)</f>
        <v>1490.232</v>
      </c>
      <c r="I36" s="99">
        <f>SUM(I33:I35)</f>
        <v>11176.74</v>
      </c>
      <c r="J36" s="88">
        <f t="shared" ref="J36:S36" si="14">SUM(J33,J34,J35)</f>
        <v>1490.232</v>
      </c>
      <c r="K36" s="88">
        <f t="shared" si="14"/>
        <v>11176.74</v>
      </c>
      <c r="L36" s="88">
        <f t="shared" si="14"/>
        <v>12666.971999999998</v>
      </c>
      <c r="M36" s="88">
        <f t="shared" si="14"/>
        <v>0</v>
      </c>
      <c r="N36" s="88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80">
        <v>403.02</v>
      </c>
      <c r="F37" s="81">
        <v>1.2</v>
      </c>
      <c r="G37" s="81">
        <v>9</v>
      </c>
      <c r="H37" s="82">
        <f>E37*F37</f>
        <v>483.62399999999997</v>
      </c>
      <c r="I37" s="82">
        <f>E37*G37</f>
        <v>3627.18</v>
      </c>
      <c r="J37" s="82">
        <f>(E37*F37)</f>
        <v>483.62399999999997</v>
      </c>
      <c r="K37" s="82">
        <f>E37*G37</f>
        <v>3627.18</v>
      </c>
      <c r="L37" s="83">
        <f>SUM(J37,K37)</f>
        <v>4110.8040000000001</v>
      </c>
      <c r="M37" s="82">
        <f t="shared" ref="M37:N39" si="15">J37-H37</f>
        <v>0</v>
      </c>
      <c r="N37" s="82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80">
        <v>358.3</v>
      </c>
      <c r="F38" s="81">
        <v>1.2</v>
      </c>
      <c r="G38" s="81">
        <v>9</v>
      </c>
      <c r="H38" s="82">
        <f>E38*F38</f>
        <v>429.96</v>
      </c>
      <c r="I38" s="82">
        <f>E38*G38</f>
        <v>3224.7000000000003</v>
      </c>
      <c r="J38" s="82">
        <f>(E38*F38)</f>
        <v>429.96</v>
      </c>
      <c r="K38" s="82">
        <f>E38*G38</f>
        <v>3224.7000000000003</v>
      </c>
      <c r="L38" s="83">
        <f>SUM(J38,K38)</f>
        <v>3654.6600000000003</v>
      </c>
      <c r="M38" s="82">
        <f t="shared" si="15"/>
        <v>0</v>
      </c>
      <c r="N38" s="82">
        <f t="shared" si="15"/>
        <v>0</v>
      </c>
      <c r="O38" s="82"/>
      <c r="P38" s="82"/>
      <c r="Q38" s="84"/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86">
        <v>359.32</v>
      </c>
      <c r="F39" s="81">
        <v>1.2</v>
      </c>
      <c r="G39" s="81">
        <v>9</v>
      </c>
      <c r="H39" s="82">
        <f>E39*F39</f>
        <v>431.18399999999997</v>
      </c>
      <c r="I39" s="82">
        <f>E39*G39</f>
        <v>3233.88</v>
      </c>
      <c r="J39" s="82">
        <f>(E39*F39)</f>
        <v>431.18399999999997</v>
      </c>
      <c r="K39" s="82">
        <f>E39*G39</f>
        <v>3233.88</v>
      </c>
      <c r="L39" s="83">
        <f>SUM(J39,K39)</f>
        <v>3665.0640000000003</v>
      </c>
      <c r="M39" s="82">
        <f t="shared" si="15"/>
        <v>0</v>
      </c>
      <c r="N39" s="82">
        <f t="shared" si="15"/>
        <v>0</v>
      </c>
      <c r="O39" s="82"/>
      <c r="P39" s="82"/>
      <c r="Q39" s="84"/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8">
        <f>SUM(E37,E38,E39)</f>
        <v>1120.6399999999999</v>
      </c>
      <c r="F40" s="88"/>
      <c r="G40" s="88"/>
      <c r="H40" s="99">
        <f>SUM(H37:H39)</f>
        <v>1344.768</v>
      </c>
      <c r="I40" s="99">
        <f>SUM(I37:I39)</f>
        <v>10085.76</v>
      </c>
      <c r="J40" s="88">
        <f t="shared" ref="J40:S40" si="16">SUM(J37,J38,J39)</f>
        <v>1344.768</v>
      </c>
      <c r="K40" s="88">
        <f t="shared" si="16"/>
        <v>10085.76</v>
      </c>
      <c r="L40" s="88">
        <f t="shared" si="16"/>
        <v>11430.528</v>
      </c>
      <c r="M40" s="88">
        <f t="shared" si="16"/>
        <v>0</v>
      </c>
      <c r="N40" s="88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5">
        <f>SUM(E28+E32+E36+E40)</f>
        <v>4679.0599999999995</v>
      </c>
      <c r="F41" s="115"/>
      <c r="G41" s="115"/>
      <c r="H41" s="118">
        <f>H28+H32+H36+H40</f>
        <v>5614.8719999999994</v>
      </c>
      <c r="I41" s="118">
        <f>I28+I32+I36+I40</f>
        <v>42111.54</v>
      </c>
      <c r="J41" s="115">
        <f t="shared" ref="J41:S41" si="17">SUM(J28+J32+J36+J40)</f>
        <v>5614.8719999999994</v>
      </c>
      <c r="K41" s="115">
        <f t="shared" si="17"/>
        <v>42111.54</v>
      </c>
      <c r="L41" s="115">
        <f t="shared" si="17"/>
        <v>47726.411999999989</v>
      </c>
      <c r="M41" s="115">
        <f t="shared" si="17"/>
        <v>0</v>
      </c>
      <c r="N41" s="115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5">
        <f>E41+'2011'!E40</f>
        <v>9537.39</v>
      </c>
      <c r="F42" s="95"/>
      <c r="G42" s="95"/>
      <c r="H42" s="95">
        <f>H41+'2011'!H40</f>
        <v>11444.867999999999</v>
      </c>
      <c r="I42" s="95">
        <f>I41+'2011'!I40</f>
        <v>56686.53</v>
      </c>
      <c r="J42" s="95">
        <f>J41+'2011'!J40</f>
        <v>11444.867999999999</v>
      </c>
      <c r="K42" s="95">
        <f>K41+'2011'!K40</f>
        <v>56686.53</v>
      </c>
      <c r="L42" s="95">
        <f>L41+'2011'!L40</f>
        <v>68131.397999999986</v>
      </c>
      <c r="M42" s="95">
        <f>M41+'2011'!M40</f>
        <v>0</v>
      </c>
      <c r="N42" s="95">
        <f>N41+'2011'!N40</f>
        <v>0</v>
      </c>
      <c r="O42" s="95">
        <f>O41+'2011'!O40</f>
        <v>0</v>
      </c>
      <c r="P42" s="95">
        <f>P41+'2011'!P40</f>
        <v>0</v>
      </c>
      <c r="Q42" s="95">
        <f>Q41+'2011'!Q40</f>
        <v>0</v>
      </c>
      <c r="R42" s="95">
        <f>R41+'2011'!R40</f>
        <v>0</v>
      </c>
      <c r="S42" s="95">
        <f>S41+'2011'!S40</f>
        <v>0</v>
      </c>
      <c r="T42" s="95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80">
        <v>159.58000000000001</v>
      </c>
      <c r="F43" s="81">
        <v>1.2</v>
      </c>
      <c r="G43" s="81">
        <v>9</v>
      </c>
      <c r="H43" s="82">
        <f>E43*F43</f>
        <v>191.49600000000001</v>
      </c>
      <c r="I43" s="82">
        <f>E43*G43</f>
        <v>1436.22</v>
      </c>
      <c r="J43" s="82">
        <f>(E43*F43)</f>
        <v>191.49600000000001</v>
      </c>
      <c r="K43" s="82">
        <f>E43*G43</f>
        <v>1436.22</v>
      </c>
      <c r="L43" s="83">
        <f>SUM(J43,K43)</f>
        <v>1627.7160000000001</v>
      </c>
      <c r="M43" s="82">
        <f t="shared" ref="M43:N45" si="18">J43-H43</f>
        <v>0</v>
      </c>
      <c r="N43" s="82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86">
        <v>135.47999999999999</v>
      </c>
      <c r="F44" s="81">
        <v>1.2</v>
      </c>
      <c r="G44" s="81">
        <v>9</v>
      </c>
      <c r="H44" s="82">
        <f>E44*F44</f>
        <v>162.57599999999999</v>
      </c>
      <c r="I44" s="82">
        <f>E44*G44</f>
        <v>1219.32</v>
      </c>
      <c r="J44" s="82">
        <f>(E44*F44)</f>
        <v>162.57599999999999</v>
      </c>
      <c r="K44" s="82">
        <f>E44*G44</f>
        <v>1219.32</v>
      </c>
      <c r="L44" s="83">
        <f>SUM(J44,K44)</f>
        <v>1381.896</v>
      </c>
      <c r="M44" s="82">
        <f t="shared" si="18"/>
        <v>0</v>
      </c>
      <c r="N44" s="82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86">
        <v>288.94</v>
      </c>
      <c r="F45" s="81">
        <v>1.2</v>
      </c>
      <c r="G45" s="81">
        <v>9</v>
      </c>
      <c r="H45" s="82">
        <f>E45*F45</f>
        <v>346.72800000000001</v>
      </c>
      <c r="I45" s="82">
        <f>E45*G45</f>
        <v>2600.46</v>
      </c>
      <c r="J45" s="82">
        <f>(E45*F45)</f>
        <v>346.72800000000001</v>
      </c>
      <c r="K45" s="82">
        <f>E45*G45</f>
        <v>2600.46</v>
      </c>
      <c r="L45" s="83">
        <f>SUM(J45,K45)</f>
        <v>2947.1880000000001</v>
      </c>
      <c r="M45" s="82">
        <f t="shared" si="18"/>
        <v>0</v>
      </c>
      <c r="N45" s="82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8">
        <f>SUM(E43,E44,E45)</f>
        <v>584</v>
      </c>
      <c r="F46" s="88"/>
      <c r="G46" s="88"/>
      <c r="H46" s="99">
        <f>SUM(H43:H45)</f>
        <v>700.8</v>
      </c>
      <c r="I46" s="99">
        <f>SUM(I43:I45)</f>
        <v>5256</v>
      </c>
      <c r="J46" s="88">
        <f t="shared" ref="J46:S46" si="19">SUM(J43,J44,J45)</f>
        <v>700.8</v>
      </c>
      <c r="K46" s="88">
        <f t="shared" si="19"/>
        <v>5256</v>
      </c>
      <c r="L46" s="88">
        <f t="shared" si="19"/>
        <v>5956.8</v>
      </c>
      <c r="M46" s="88">
        <f t="shared" si="19"/>
        <v>0</v>
      </c>
      <c r="N46" s="88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80">
        <v>222.76</v>
      </c>
      <c r="F47" s="81">
        <v>1.2</v>
      </c>
      <c r="G47" s="81">
        <v>9</v>
      </c>
      <c r="H47" s="82">
        <f>E47*F47</f>
        <v>267.31199999999995</v>
      </c>
      <c r="I47" s="82">
        <f>E47*G47</f>
        <v>2004.84</v>
      </c>
      <c r="J47" s="82">
        <f>(E47*F47)</f>
        <v>267.31199999999995</v>
      </c>
      <c r="K47" s="82">
        <f>E47*G47</f>
        <v>2004.84</v>
      </c>
      <c r="L47" s="83">
        <f>SUM(J47,K47)</f>
        <v>2272.152</v>
      </c>
      <c r="M47" s="82">
        <f t="shared" ref="M47:N49" si="20">J47-H47</f>
        <v>0</v>
      </c>
      <c r="N47" s="82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80">
        <v>287.62</v>
      </c>
      <c r="F48" s="81">
        <v>1.2</v>
      </c>
      <c r="G48" s="81">
        <v>9</v>
      </c>
      <c r="H48" s="82">
        <f>E48*F48</f>
        <v>345.14400000000001</v>
      </c>
      <c r="I48" s="82">
        <f>E48*G48</f>
        <v>2588.58</v>
      </c>
      <c r="J48" s="82">
        <f>(E48*F48)</f>
        <v>345.14400000000001</v>
      </c>
      <c r="K48" s="82">
        <f>E48*G48</f>
        <v>2588.58</v>
      </c>
      <c r="L48" s="83">
        <f>SUM(J48,K48)</f>
        <v>2933.7240000000002</v>
      </c>
      <c r="M48" s="82">
        <f t="shared" si="20"/>
        <v>0</v>
      </c>
      <c r="N48" s="82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80">
        <v>212.24</v>
      </c>
      <c r="F49" s="81">
        <v>1.2</v>
      </c>
      <c r="G49" s="81">
        <v>9</v>
      </c>
      <c r="H49" s="82">
        <f>E49*F49</f>
        <v>254.68799999999999</v>
      </c>
      <c r="I49" s="82">
        <f>E49*G49</f>
        <v>1910.16</v>
      </c>
      <c r="J49" s="82">
        <f>(E49*F49)</f>
        <v>254.68799999999999</v>
      </c>
      <c r="K49" s="82">
        <f>E49*G49</f>
        <v>1910.16</v>
      </c>
      <c r="L49" s="83">
        <f>SUM(J49,K49)</f>
        <v>2164.848</v>
      </c>
      <c r="M49" s="82">
        <f t="shared" si="20"/>
        <v>0</v>
      </c>
      <c r="N49" s="82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8">
        <f>SUM(E47,E48,E49)</f>
        <v>722.62</v>
      </c>
      <c r="F50" s="88"/>
      <c r="G50" s="88"/>
      <c r="H50" s="99">
        <f>SUM(H47:H49)</f>
        <v>867.14399999999989</v>
      </c>
      <c r="I50" s="99">
        <f>SUM(I47:I49)</f>
        <v>6503.58</v>
      </c>
      <c r="J50" s="88">
        <f t="shared" ref="J50:S50" si="21">SUM(J47,J48,J49)</f>
        <v>867.14399999999989</v>
      </c>
      <c r="K50" s="88">
        <f t="shared" si="21"/>
        <v>6503.58</v>
      </c>
      <c r="L50" s="88">
        <f t="shared" si="21"/>
        <v>7370.7240000000002</v>
      </c>
      <c r="M50" s="88">
        <f t="shared" si="21"/>
        <v>0</v>
      </c>
      <c r="N50" s="88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80">
        <v>259.42</v>
      </c>
      <c r="F51" s="81">
        <v>1.2</v>
      </c>
      <c r="G51" s="81">
        <v>9</v>
      </c>
      <c r="H51" s="82">
        <f>E51*F51</f>
        <v>311.30400000000003</v>
      </c>
      <c r="I51" s="82">
        <f>E51*G51</f>
        <v>2334.7800000000002</v>
      </c>
      <c r="J51" s="82">
        <f>(E51*F51)</f>
        <v>311.30400000000003</v>
      </c>
      <c r="K51" s="82">
        <f>E51*G51</f>
        <v>2334.7800000000002</v>
      </c>
      <c r="L51" s="83">
        <f>SUM(J51,K51)</f>
        <v>2646.0840000000003</v>
      </c>
      <c r="M51" s="82">
        <f t="shared" ref="M51:N53" si="22">J51-H51</f>
        <v>0</v>
      </c>
      <c r="N51" s="82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86">
        <v>243.72</v>
      </c>
      <c r="F52" s="81">
        <v>1.2</v>
      </c>
      <c r="G52" s="81">
        <v>9</v>
      </c>
      <c r="H52" s="82">
        <f>E52*F52</f>
        <v>292.464</v>
      </c>
      <c r="I52" s="82">
        <f>E52*G52</f>
        <v>2193.48</v>
      </c>
      <c r="J52" s="82">
        <f>(E52*F52)</f>
        <v>292.464</v>
      </c>
      <c r="K52" s="82">
        <f>E52*G52</f>
        <v>2193.48</v>
      </c>
      <c r="L52" s="83">
        <f>SUM(J52,K52)</f>
        <v>2485.944</v>
      </c>
      <c r="M52" s="82">
        <f t="shared" si="22"/>
        <v>0</v>
      </c>
      <c r="N52" s="82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86">
        <v>254.5</v>
      </c>
      <c r="F53" s="81">
        <v>1.2</v>
      </c>
      <c r="G53" s="81">
        <v>9</v>
      </c>
      <c r="H53" s="82">
        <f>E53*F53</f>
        <v>305.39999999999998</v>
      </c>
      <c r="I53" s="82">
        <f>E53*G53</f>
        <v>2290.5</v>
      </c>
      <c r="J53" s="82">
        <f>(E53*F53)</f>
        <v>305.39999999999998</v>
      </c>
      <c r="K53" s="82">
        <f>E53*G53</f>
        <v>2290.5</v>
      </c>
      <c r="L53" s="83">
        <f>SUM(J53,K53)</f>
        <v>2595.9</v>
      </c>
      <c r="M53" s="82">
        <f t="shared" si="22"/>
        <v>0</v>
      </c>
      <c r="N53" s="82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8">
        <f>SUM(E51,E52,E53)</f>
        <v>757.64</v>
      </c>
      <c r="F54" s="88"/>
      <c r="G54" s="88"/>
      <c r="H54" s="99">
        <f>SUM(H51:H53)</f>
        <v>909.16800000000001</v>
      </c>
      <c r="I54" s="99">
        <f>SUM(I51:I53)</f>
        <v>6818.76</v>
      </c>
      <c r="J54" s="88">
        <f t="shared" ref="J54:S54" si="23">SUM(J51,J52,J53)</f>
        <v>909.16800000000001</v>
      </c>
      <c r="K54" s="88">
        <f t="shared" si="23"/>
        <v>6818.76</v>
      </c>
      <c r="L54" s="88">
        <f t="shared" si="23"/>
        <v>7727.9279999999999</v>
      </c>
      <c r="M54" s="88">
        <f t="shared" si="23"/>
        <v>0</v>
      </c>
      <c r="N54" s="88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80">
        <v>281.22000000000003</v>
      </c>
      <c r="F55" s="81">
        <v>1.2</v>
      </c>
      <c r="G55" s="81">
        <v>9</v>
      </c>
      <c r="H55" s="82">
        <f>E55*F55</f>
        <v>337.464</v>
      </c>
      <c r="I55" s="82">
        <f>E55*G55</f>
        <v>2530.9800000000005</v>
      </c>
      <c r="J55" s="82">
        <f>(E55*F55)</f>
        <v>337.464</v>
      </c>
      <c r="K55" s="82">
        <f>E55*G55</f>
        <v>2530.9800000000005</v>
      </c>
      <c r="L55" s="83">
        <f>SUM(J55,K55)</f>
        <v>2868.4440000000004</v>
      </c>
      <c r="M55" s="82">
        <f t="shared" ref="M55:N57" si="24">J55-H55</f>
        <v>0</v>
      </c>
      <c r="N55" s="82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80">
        <v>217.6</v>
      </c>
      <c r="F56" s="81">
        <v>1.2</v>
      </c>
      <c r="G56" s="81">
        <v>9</v>
      </c>
      <c r="H56" s="82">
        <f>E56*F56</f>
        <v>261.12</v>
      </c>
      <c r="I56" s="82">
        <f>E56*G56</f>
        <v>1958.3999999999999</v>
      </c>
      <c r="J56" s="82">
        <f>(E56*F56)</f>
        <v>261.12</v>
      </c>
      <c r="K56" s="82">
        <f>E56*G56</f>
        <v>1958.3999999999999</v>
      </c>
      <c r="L56" s="83">
        <f>SUM(J56,K56)</f>
        <v>2219.52</v>
      </c>
      <c r="M56" s="82">
        <f t="shared" si="24"/>
        <v>0</v>
      </c>
      <c r="N56" s="82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86">
        <v>237.4</v>
      </c>
      <c r="F57" s="81">
        <v>1.2</v>
      </c>
      <c r="G57" s="81">
        <v>9</v>
      </c>
      <c r="H57" s="82">
        <f>E57*F57</f>
        <v>284.88</v>
      </c>
      <c r="I57" s="82">
        <f>E57*G57</f>
        <v>2136.6</v>
      </c>
      <c r="J57" s="82">
        <f>(E57*F57)</f>
        <v>284.88</v>
      </c>
      <c r="K57" s="82">
        <f>E57*G57</f>
        <v>2136.6</v>
      </c>
      <c r="L57" s="83">
        <f>SUM(J57,K57)</f>
        <v>2421.48</v>
      </c>
      <c r="M57" s="82">
        <f t="shared" si="24"/>
        <v>0</v>
      </c>
      <c r="N57" s="82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8">
        <f>SUM(E55,E56,E57)</f>
        <v>736.22</v>
      </c>
      <c r="F58" s="88"/>
      <c r="G58" s="88"/>
      <c r="H58" s="99">
        <f>SUM(H55:H57)</f>
        <v>883.46400000000006</v>
      </c>
      <c r="I58" s="99">
        <f>SUM(I55:I57)</f>
        <v>6625.98</v>
      </c>
      <c r="J58" s="88">
        <f t="shared" ref="J58:S58" si="25">SUM(J55,J56,J57)</f>
        <v>883.46400000000006</v>
      </c>
      <c r="K58" s="88">
        <f t="shared" si="25"/>
        <v>6625.98</v>
      </c>
      <c r="L58" s="88">
        <f t="shared" si="25"/>
        <v>7509.4439999999995</v>
      </c>
      <c r="M58" s="88">
        <f t="shared" si="25"/>
        <v>0</v>
      </c>
      <c r="N58" s="88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5">
        <f>SUM(E46+E50+E54+E58)</f>
        <v>2800.4799999999996</v>
      </c>
      <c r="F59" s="115"/>
      <c r="G59" s="115"/>
      <c r="H59" s="118">
        <f>H46+H50+H54+H58</f>
        <v>3360.576</v>
      </c>
      <c r="I59" s="118">
        <f>I46+I50+I54+I58</f>
        <v>25204.32</v>
      </c>
      <c r="J59" s="115">
        <f t="shared" ref="J59:S59" si="26">SUM(J46+J50+J54+J58)</f>
        <v>3360.576</v>
      </c>
      <c r="K59" s="115">
        <f t="shared" si="26"/>
        <v>25204.32</v>
      </c>
      <c r="L59" s="115">
        <f t="shared" si="26"/>
        <v>28564.896000000001</v>
      </c>
      <c r="M59" s="115">
        <f t="shared" si="26"/>
        <v>0</v>
      </c>
      <c r="N59" s="115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5">
        <f>E59+'2011'!E57</f>
        <v>5873.66</v>
      </c>
      <c r="F60" s="95"/>
      <c r="G60" s="95"/>
      <c r="H60" s="95">
        <f>H59+'2011'!H57</f>
        <v>7048.3919999999998</v>
      </c>
      <c r="I60" s="95">
        <f>I59+'2011'!I57</f>
        <v>34423.86</v>
      </c>
      <c r="J60" s="95">
        <f>J59+'2011'!J57</f>
        <v>7048.3919999999998</v>
      </c>
      <c r="K60" s="95">
        <f>K59+'2011'!K57</f>
        <v>34423.86</v>
      </c>
      <c r="L60" s="95">
        <f>L59+'2011'!L57</f>
        <v>41472.252</v>
      </c>
      <c r="M60" s="95">
        <f>M59+'2011'!M57</f>
        <v>0</v>
      </c>
      <c r="N60" s="95">
        <f>N59+'2011'!N57</f>
        <v>0</v>
      </c>
      <c r="O60" s="95">
        <f>O59+'2011'!O57</f>
        <v>0</v>
      </c>
      <c r="P60" s="95">
        <f>P59+'2011'!P57</f>
        <v>0</v>
      </c>
      <c r="Q60" s="95">
        <f>Q59+'2011'!Q57</f>
        <v>0</v>
      </c>
      <c r="R60" s="95">
        <f>R59+'2011'!R57</f>
        <v>0</v>
      </c>
      <c r="S60" s="95">
        <f>S59+'2011'!S57</f>
        <v>0</v>
      </c>
      <c r="T60" s="95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80">
        <v>214.78</v>
      </c>
      <c r="F61" s="81">
        <v>1.2</v>
      </c>
      <c r="G61" s="81">
        <v>9</v>
      </c>
      <c r="H61" s="82">
        <f>E61*F61</f>
        <v>257.73599999999999</v>
      </c>
      <c r="I61" s="82">
        <f>E61*G61</f>
        <v>1933.02</v>
      </c>
      <c r="J61" s="82">
        <f>(E61*F61)</f>
        <v>257.73599999999999</v>
      </c>
      <c r="K61" s="82">
        <f>E61*G61</f>
        <v>1933.02</v>
      </c>
      <c r="L61" s="83">
        <f>SUM(J61,K61)</f>
        <v>2190.7559999999999</v>
      </c>
      <c r="M61" s="82">
        <f t="shared" ref="M61:N63" si="27">J61-H61</f>
        <v>0</v>
      </c>
      <c r="N61" s="82">
        <f t="shared" si="27"/>
        <v>0</v>
      </c>
      <c r="O61" s="82"/>
      <c r="P61" s="82"/>
      <c r="Q61" s="84"/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86">
        <v>192.92</v>
      </c>
      <c r="F62" s="81">
        <v>1.2</v>
      </c>
      <c r="G62" s="81">
        <v>9</v>
      </c>
      <c r="H62" s="82">
        <f>E62*F62</f>
        <v>231.50399999999996</v>
      </c>
      <c r="I62" s="82">
        <f>E62*G62</f>
        <v>1736.28</v>
      </c>
      <c r="J62" s="82">
        <f>(E62*F62)</f>
        <v>231.50399999999996</v>
      </c>
      <c r="K62" s="82">
        <f>E62*G62</f>
        <v>1736.28</v>
      </c>
      <c r="L62" s="83">
        <f>SUM(J62,K62)</f>
        <v>1967.7839999999999</v>
      </c>
      <c r="M62" s="82">
        <f t="shared" si="27"/>
        <v>0</v>
      </c>
      <c r="N62" s="82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86">
        <v>394.7</v>
      </c>
      <c r="F63" s="81">
        <v>1.2</v>
      </c>
      <c r="G63" s="81">
        <v>9</v>
      </c>
      <c r="H63" s="82">
        <f>E63*F63</f>
        <v>473.64</v>
      </c>
      <c r="I63" s="82">
        <f>E63*G63</f>
        <v>3552.2999999999997</v>
      </c>
      <c r="J63" s="82">
        <f>(E63*F63)</f>
        <v>473.64</v>
      </c>
      <c r="K63" s="82">
        <f>E63*G63</f>
        <v>3552.2999999999997</v>
      </c>
      <c r="L63" s="83">
        <f>SUM(J63,K63)</f>
        <v>4025.9399999999996</v>
      </c>
      <c r="M63" s="82">
        <f t="shared" si="27"/>
        <v>0</v>
      </c>
      <c r="N63" s="82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8">
        <f>SUM(E61,E62,E63)</f>
        <v>802.4</v>
      </c>
      <c r="F64" s="88"/>
      <c r="G64" s="88"/>
      <c r="H64" s="99">
        <f>SUM(H61:H63)</f>
        <v>962.87999999999988</v>
      </c>
      <c r="I64" s="99">
        <f>SUM(I61:I63)</f>
        <v>7221.6</v>
      </c>
      <c r="J64" s="88">
        <f t="shared" ref="J64:S64" si="28">SUM(J61,J62,J63)</f>
        <v>962.87999999999988</v>
      </c>
      <c r="K64" s="88">
        <f t="shared" si="28"/>
        <v>7221.6</v>
      </c>
      <c r="L64" s="88">
        <f t="shared" si="28"/>
        <v>8184.48</v>
      </c>
      <c r="M64" s="88">
        <f t="shared" si="28"/>
        <v>0</v>
      </c>
      <c r="N64" s="88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80">
        <v>326.77999999999997</v>
      </c>
      <c r="F65" s="81">
        <v>1.2</v>
      </c>
      <c r="G65" s="81">
        <v>9</v>
      </c>
      <c r="H65" s="82">
        <f>E65*F65</f>
        <v>392.13599999999997</v>
      </c>
      <c r="I65" s="82">
        <f>E65*G65</f>
        <v>2941.0199999999995</v>
      </c>
      <c r="J65" s="82">
        <f>(E65*F65)</f>
        <v>392.13599999999997</v>
      </c>
      <c r="K65" s="82">
        <f>E65*G65</f>
        <v>2941.0199999999995</v>
      </c>
      <c r="L65" s="83">
        <f>SUM(J65,K65)</f>
        <v>3333.1559999999995</v>
      </c>
      <c r="M65" s="82">
        <f t="shared" ref="M65:N67" si="29">J65-H65</f>
        <v>0</v>
      </c>
      <c r="N65" s="82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80">
        <v>310.3</v>
      </c>
      <c r="F66" s="81">
        <v>1.2</v>
      </c>
      <c r="G66" s="81">
        <v>9</v>
      </c>
      <c r="H66" s="82">
        <f>E66*F66</f>
        <v>372.36</v>
      </c>
      <c r="I66" s="82">
        <f>E66*G66</f>
        <v>2792.7000000000003</v>
      </c>
      <c r="J66" s="82">
        <f>(E66*F66)</f>
        <v>372.36</v>
      </c>
      <c r="K66" s="82">
        <f>E66*G66</f>
        <v>2792.7000000000003</v>
      </c>
      <c r="L66" s="83">
        <f>SUM(J66,K66)</f>
        <v>3165.0600000000004</v>
      </c>
      <c r="M66" s="82">
        <f t="shared" si="29"/>
        <v>0</v>
      </c>
      <c r="N66" s="82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80">
        <v>335.98</v>
      </c>
      <c r="F67" s="81">
        <v>1.2</v>
      </c>
      <c r="G67" s="81">
        <v>9</v>
      </c>
      <c r="H67" s="82">
        <f>E67*F67</f>
        <v>403.17599999999999</v>
      </c>
      <c r="I67" s="82">
        <f>E67*G67</f>
        <v>3023.82</v>
      </c>
      <c r="J67" s="82">
        <f>(E67*F67)</f>
        <v>403.17599999999999</v>
      </c>
      <c r="K67" s="82">
        <f>E67*G67</f>
        <v>3023.82</v>
      </c>
      <c r="L67" s="83">
        <f>SUM(J67,K67)</f>
        <v>3426.9960000000001</v>
      </c>
      <c r="M67" s="82">
        <f t="shared" si="29"/>
        <v>0</v>
      </c>
      <c r="N67" s="82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8">
        <f>SUM(E65,E66,E67)</f>
        <v>973.06</v>
      </c>
      <c r="F68" s="88"/>
      <c r="G68" s="88"/>
      <c r="H68" s="99">
        <f>SUM(H65:H67)</f>
        <v>1167.672</v>
      </c>
      <c r="I68" s="99">
        <f>SUM(I65:I67)</f>
        <v>8757.5399999999991</v>
      </c>
      <c r="J68" s="88">
        <f t="shared" ref="J68:S68" si="30">SUM(J65,J66,J67)</f>
        <v>1167.672</v>
      </c>
      <c r="K68" s="88">
        <f t="shared" si="30"/>
        <v>8757.5399999999991</v>
      </c>
      <c r="L68" s="88">
        <f t="shared" si="30"/>
        <v>9925.2119999999995</v>
      </c>
      <c r="M68" s="88">
        <f t="shared" si="30"/>
        <v>0</v>
      </c>
      <c r="N68" s="88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80">
        <v>315.94</v>
      </c>
      <c r="F69" s="81">
        <v>1.2</v>
      </c>
      <c r="G69" s="81">
        <v>9</v>
      </c>
      <c r="H69" s="82">
        <f>E69*F69</f>
        <v>379.12799999999999</v>
      </c>
      <c r="I69" s="82">
        <f>E69*G69</f>
        <v>2843.46</v>
      </c>
      <c r="J69" s="82">
        <f>(E69*F69)</f>
        <v>379.12799999999999</v>
      </c>
      <c r="K69" s="82">
        <f t="shared" ref="K69:K75" si="31">E69*G69</f>
        <v>2843.46</v>
      </c>
      <c r="L69" s="83">
        <f>SUM(J69,K69)</f>
        <v>3222.5880000000002</v>
      </c>
      <c r="M69" s="82">
        <f t="shared" ref="M69:N71" si="32">J69-H69</f>
        <v>0</v>
      </c>
      <c r="N69" s="82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80">
        <v>337.16</v>
      </c>
      <c r="F70" s="81">
        <v>1.2</v>
      </c>
      <c r="G70" s="81">
        <v>9</v>
      </c>
      <c r="H70" s="82">
        <f>E70*F70</f>
        <v>404.59200000000004</v>
      </c>
      <c r="I70" s="82">
        <f>E70*G70</f>
        <v>3034.44</v>
      </c>
      <c r="J70" s="82">
        <f>(E70*F70)</f>
        <v>404.59200000000004</v>
      </c>
      <c r="K70" s="82">
        <f t="shared" si="31"/>
        <v>3034.44</v>
      </c>
      <c r="L70" s="83">
        <f>SUM(J70,K70)</f>
        <v>3439.0320000000002</v>
      </c>
      <c r="M70" s="82">
        <f t="shared" si="32"/>
        <v>0</v>
      </c>
      <c r="N70" s="82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86">
        <v>331.54</v>
      </c>
      <c r="F71" s="81">
        <v>1.2</v>
      </c>
      <c r="G71" s="81">
        <v>9</v>
      </c>
      <c r="H71" s="82">
        <f>E71*F71</f>
        <v>397.84800000000001</v>
      </c>
      <c r="I71" s="82">
        <f>E71*G71</f>
        <v>2983.86</v>
      </c>
      <c r="J71" s="82">
        <f>(E71*F71)</f>
        <v>397.84800000000001</v>
      </c>
      <c r="K71" s="82">
        <f t="shared" si="31"/>
        <v>2983.86</v>
      </c>
      <c r="L71" s="83">
        <f>SUM(J71,K71)</f>
        <v>3381.7080000000001</v>
      </c>
      <c r="M71" s="82">
        <f t="shared" si="32"/>
        <v>0</v>
      </c>
      <c r="N71" s="82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8">
        <f>SUM(E69,E70,E71)</f>
        <v>984.6400000000001</v>
      </c>
      <c r="F72" s="88"/>
      <c r="G72" s="88"/>
      <c r="H72" s="99">
        <f>SUM(H69:H71)</f>
        <v>1181.568</v>
      </c>
      <c r="I72" s="99">
        <f>SUM(I69:I71)</f>
        <v>8861.76</v>
      </c>
      <c r="J72" s="88">
        <f t="shared" ref="J72:S72" si="33">SUM(J69,J70,J71)</f>
        <v>1181.568</v>
      </c>
      <c r="K72" s="88">
        <f t="shared" si="33"/>
        <v>8861.76</v>
      </c>
      <c r="L72" s="88">
        <f t="shared" si="33"/>
        <v>10043.328000000001</v>
      </c>
      <c r="M72" s="88">
        <f t="shared" si="33"/>
        <v>0</v>
      </c>
      <c r="N72" s="88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80">
        <v>388.8</v>
      </c>
      <c r="F73" s="81">
        <v>1.2</v>
      </c>
      <c r="G73" s="81">
        <v>9</v>
      </c>
      <c r="H73" s="82">
        <f>E73*F73</f>
        <v>466.56</v>
      </c>
      <c r="I73" s="82">
        <f>E73*G73</f>
        <v>3499.2000000000003</v>
      </c>
      <c r="J73" s="82">
        <f>(E73*F73)</f>
        <v>466.56</v>
      </c>
      <c r="K73" s="82">
        <f t="shared" si="31"/>
        <v>3499.2000000000003</v>
      </c>
      <c r="L73" s="83">
        <f>SUM(J73,K73)</f>
        <v>3965.76</v>
      </c>
      <c r="M73" s="82">
        <f t="shared" ref="M73:N75" si="34">J73-H73</f>
        <v>0</v>
      </c>
      <c r="N73" s="82">
        <f>K73-I73</f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80">
        <v>410.5</v>
      </c>
      <c r="F74" s="81">
        <v>1.2</v>
      </c>
      <c r="G74" s="81">
        <v>9</v>
      </c>
      <c r="H74" s="82">
        <f>E74*F74</f>
        <v>492.59999999999997</v>
      </c>
      <c r="I74" s="82">
        <f>E74*G74</f>
        <v>3694.5</v>
      </c>
      <c r="J74" s="82">
        <f>(E74*F74)</f>
        <v>492.59999999999997</v>
      </c>
      <c r="K74" s="82">
        <f t="shared" si="31"/>
        <v>3694.5</v>
      </c>
      <c r="L74" s="83">
        <f>SUM(J74,K74)</f>
        <v>4187.1000000000004</v>
      </c>
      <c r="M74" s="82">
        <f t="shared" si="34"/>
        <v>0</v>
      </c>
      <c r="N74" s="82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86">
        <v>356.06</v>
      </c>
      <c r="F75" s="81">
        <v>1.2</v>
      </c>
      <c r="G75" s="81">
        <v>9</v>
      </c>
      <c r="H75" s="82">
        <f>E75*F75</f>
        <v>427.27199999999999</v>
      </c>
      <c r="I75" s="82">
        <f>E75*G75</f>
        <v>3204.54</v>
      </c>
      <c r="J75" s="82">
        <f>(E75*F75)</f>
        <v>427.27199999999999</v>
      </c>
      <c r="K75" s="82">
        <f t="shared" si="31"/>
        <v>3204.54</v>
      </c>
      <c r="L75" s="83">
        <f>SUM(J75,K75)</f>
        <v>3631.8119999999999</v>
      </c>
      <c r="M75" s="82">
        <f t="shared" si="34"/>
        <v>0</v>
      </c>
      <c r="N75" s="82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8">
        <f>SUM(E73,E74,E75)</f>
        <v>1155.3599999999999</v>
      </c>
      <c r="F76" s="88"/>
      <c r="G76" s="88"/>
      <c r="H76" s="99">
        <f>SUM(H73:H75)</f>
        <v>1386.432</v>
      </c>
      <c r="I76" s="99">
        <f>SUM(I73:I75)</f>
        <v>10398.240000000002</v>
      </c>
      <c r="J76" s="88">
        <f t="shared" ref="J76:S76" si="35">SUM(J73,J74,J75)</f>
        <v>1386.432</v>
      </c>
      <c r="K76" s="88">
        <f t="shared" si="35"/>
        <v>10398.240000000002</v>
      </c>
      <c r="L76" s="88">
        <f t="shared" si="35"/>
        <v>11784.672</v>
      </c>
      <c r="M76" s="88">
        <f t="shared" si="35"/>
        <v>0</v>
      </c>
      <c r="N76" s="88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5">
        <f>SUM(E64+E68+E72+E76)</f>
        <v>3915.46</v>
      </c>
      <c r="F77" s="115"/>
      <c r="G77" s="115"/>
      <c r="H77" s="118">
        <f>H64+H68+H72+H76</f>
        <v>4698.5519999999997</v>
      </c>
      <c r="I77" s="118">
        <f>I64+I68+I72+I76</f>
        <v>35239.14</v>
      </c>
      <c r="J77" s="115">
        <f t="shared" ref="J77:S77" si="36">SUM(J64+J68+J72+J76)</f>
        <v>4698.5519999999997</v>
      </c>
      <c r="K77" s="115">
        <f t="shared" si="36"/>
        <v>35239.14</v>
      </c>
      <c r="L77" s="115">
        <f t="shared" si="36"/>
        <v>39937.692000000003</v>
      </c>
      <c r="M77" s="115">
        <f t="shared" si="36"/>
        <v>0</v>
      </c>
      <c r="N77" s="115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5">
        <f>E77+'2011'!E74</f>
        <v>8004.12</v>
      </c>
      <c r="F78" s="95"/>
      <c r="G78" s="95"/>
      <c r="H78" s="95">
        <f>H77+'2011'!H74</f>
        <v>9604.9439999999995</v>
      </c>
      <c r="I78" s="95">
        <f>I77+'2011'!I74</f>
        <v>47505.119999999995</v>
      </c>
      <c r="J78" s="95">
        <f>J77+'2011'!J74</f>
        <v>9604.9439999999995</v>
      </c>
      <c r="K78" s="95">
        <f>K77+'2011'!K74</f>
        <v>47505.119999999995</v>
      </c>
      <c r="L78" s="95">
        <f>L77+'2011'!L74</f>
        <v>57110.063999999998</v>
      </c>
      <c r="M78" s="95">
        <f>M77+'2011'!M74</f>
        <v>0</v>
      </c>
      <c r="N78" s="95">
        <f>N77+'2011'!N74</f>
        <v>0</v>
      </c>
      <c r="O78" s="95">
        <f>O77+'2011'!O74</f>
        <v>0</v>
      </c>
      <c r="P78" s="95">
        <f>P77+'2011'!P74</f>
        <v>0</v>
      </c>
      <c r="Q78" s="95">
        <f>Q77+'2011'!Q74</f>
        <v>0</v>
      </c>
      <c r="R78" s="95">
        <f>R77+'2011'!R74</f>
        <v>0</v>
      </c>
      <c r="S78" s="95">
        <f>S77+'2011'!S74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86">
        <v>95.5</v>
      </c>
      <c r="F79" s="81">
        <v>1.2</v>
      </c>
      <c r="G79" s="81">
        <v>9</v>
      </c>
      <c r="H79" s="82">
        <f>E79*F79</f>
        <v>114.6</v>
      </c>
      <c r="I79" s="82">
        <f>E79*G79</f>
        <v>859.5</v>
      </c>
      <c r="J79" s="82">
        <f>(E79*F79)</f>
        <v>114.6</v>
      </c>
      <c r="K79" s="82">
        <f>E79*G79</f>
        <v>859.5</v>
      </c>
      <c r="L79" s="83">
        <f>SUM(J79,K79)</f>
        <v>974.1</v>
      </c>
      <c r="M79" s="82">
        <f t="shared" ref="M79:N81" si="37">J79-H79</f>
        <v>0</v>
      </c>
      <c r="N79" s="82">
        <f>K79-I79</f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86">
        <v>0</v>
      </c>
      <c r="F80" s="81">
        <v>1.2</v>
      </c>
      <c r="G80" s="81">
        <v>9</v>
      </c>
      <c r="H80" s="82">
        <f>E80*F80</f>
        <v>0</v>
      </c>
      <c r="I80" s="82">
        <f>E80*G80</f>
        <v>0</v>
      </c>
      <c r="J80" s="82">
        <f>(E80*F80)</f>
        <v>0</v>
      </c>
      <c r="K80" s="82">
        <f>E80*G80</f>
        <v>0</v>
      </c>
      <c r="L80" s="83">
        <f>SUM(J80,K80)</f>
        <v>0</v>
      </c>
      <c r="M80" s="82">
        <f t="shared" si="37"/>
        <v>0</v>
      </c>
      <c r="N80" s="82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86">
        <v>242.08</v>
      </c>
      <c r="F81" s="81">
        <v>1.2</v>
      </c>
      <c r="G81" s="81">
        <v>9</v>
      </c>
      <c r="H81" s="82">
        <f>E81*F81</f>
        <v>290.49599999999998</v>
      </c>
      <c r="I81" s="82">
        <f>E81*G81</f>
        <v>2178.7200000000003</v>
      </c>
      <c r="J81" s="82">
        <f>(E81*F81)</f>
        <v>290.49599999999998</v>
      </c>
      <c r="K81" s="82">
        <f>E81*G81</f>
        <v>2178.7200000000003</v>
      </c>
      <c r="L81" s="83">
        <f>SUM(J81,K81)</f>
        <v>2469.2160000000003</v>
      </c>
      <c r="M81" s="82">
        <f t="shared" si="37"/>
        <v>0</v>
      </c>
      <c r="N81" s="82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8">
        <f>SUM(E79,E80,E81)</f>
        <v>337.58000000000004</v>
      </c>
      <c r="F82" s="88"/>
      <c r="G82" s="88"/>
      <c r="H82" s="99">
        <f>SUM(H79:H81)</f>
        <v>405.096</v>
      </c>
      <c r="I82" s="99">
        <f>SUM(I79:I81)</f>
        <v>3038.2200000000003</v>
      </c>
      <c r="J82" s="88">
        <f t="shared" ref="J82:S82" si="38">SUM(J79,J80,J81)</f>
        <v>405.096</v>
      </c>
      <c r="K82" s="88">
        <f t="shared" si="38"/>
        <v>3038.2200000000003</v>
      </c>
      <c r="L82" s="88">
        <f t="shared" si="38"/>
        <v>3443.3160000000003</v>
      </c>
      <c r="M82" s="88">
        <f t="shared" si="38"/>
        <v>0</v>
      </c>
      <c r="N82" s="88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86">
        <v>224.82</v>
      </c>
      <c r="F83" s="81">
        <v>1.2</v>
      </c>
      <c r="G83" s="81">
        <v>9</v>
      </c>
      <c r="H83" s="82">
        <f>E83*F83</f>
        <v>269.78399999999999</v>
      </c>
      <c r="I83" s="82">
        <f>E83*G83</f>
        <v>2023.3799999999999</v>
      </c>
      <c r="J83" s="82">
        <f>(E83*F83)</f>
        <v>269.78399999999999</v>
      </c>
      <c r="K83" s="82">
        <f>E83*G83</f>
        <v>2023.3799999999999</v>
      </c>
      <c r="L83" s="83">
        <f>SUM(J83,K83)</f>
        <v>2293.1639999999998</v>
      </c>
      <c r="M83" s="82">
        <f t="shared" ref="M83:N85" si="39">J83-H83</f>
        <v>0</v>
      </c>
      <c r="N83" s="82">
        <f>K83-I83</f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86">
        <v>120.22</v>
      </c>
      <c r="F84" s="81">
        <v>1.2</v>
      </c>
      <c r="G84" s="81">
        <v>9</v>
      </c>
      <c r="H84" s="82">
        <f>E84*F84</f>
        <v>144.26399999999998</v>
      </c>
      <c r="I84" s="82">
        <f>E84*G84</f>
        <v>1081.98</v>
      </c>
      <c r="J84" s="82">
        <f>(E84*F84)</f>
        <v>144.26399999999998</v>
      </c>
      <c r="K84" s="82">
        <f>E84*G84</f>
        <v>1081.98</v>
      </c>
      <c r="L84" s="83">
        <f>SUM(J84,K84)</f>
        <v>1226.2439999999999</v>
      </c>
      <c r="M84" s="82">
        <f t="shared" si="39"/>
        <v>0</v>
      </c>
      <c r="N84" s="82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86">
        <v>269.24</v>
      </c>
      <c r="F85" s="81">
        <v>1.2</v>
      </c>
      <c r="G85" s="81">
        <v>9</v>
      </c>
      <c r="H85" s="82">
        <f>E85*F85</f>
        <v>323.08800000000002</v>
      </c>
      <c r="I85" s="82">
        <f>E85*G85</f>
        <v>2423.16</v>
      </c>
      <c r="J85" s="82">
        <f>(E85*F85)</f>
        <v>323.08800000000002</v>
      </c>
      <c r="K85" s="82">
        <f>E85*G85</f>
        <v>2423.16</v>
      </c>
      <c r="L85" s="83">
        <f>SUM(J85,K85)</f>
        <v>2746.248</v>
      </c>
      <c r="M85" s="82">
        <f t="shared" si="39"/>
        <v>0</v>
      </c>
      <c r="N85" s="82">
        <f t="shared" si="39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8">
        <f>SUM(E83,E84,E85)</f>
        <v>614.28</v>
      </c>
      <c r="F86" s="88"/>
      <c r="G86" s="88"/>
      <c r="H86" s="99">
        <f>SUM(H83:H85)</f>
        <v>737.13599999999997</v>
      </c>
      <c r="I86" s="99">
        <f>SUM(I83:I85)</f>
        <v>5528.5199999999995</v>
      </c>
      <c r="J86" s="88">
        <f t="shared" ref="J86:S86" si="40">SUM(J83,J84,J85)</f>
        <v>737.13599999999997</v>
      </c>
      <c r="K86" s="88">
        <f t="shared" si="40"/>
        <v>5528.5199999999995</v>
      </c>
      <c r="L86" s="88">
        <f t="shared" si="40"/>
        <v>6265.655999999999</v>
      </c>
      <c r="M86" s="88">
        <f t="shared" si="40"/>
        <v>0</v>
      </c>
      <c r="N86" s="88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86">
        <v>312.74</v>
      </c>
      <c r="F87" s="81">
        <v>1.2</v>
      </c>
      <c r="G87" s="81">
        <v>9</v>
      </c>
      <c r="H87" s="82">
        <f>E87*F87</f>
        <v>375.28800000000001</v>
      </c>
      <c r="I87" s="82">
        <f>E87*G87</f>
        <v>2814.66</v>
      </c>
      <c r="J87" s="82">
        <f>(E87*F87)</f>
        <v>375.28800000000001</v>
      </c>
      <c r="K87" s="82">
        <f>E87*G87</f>
        <v>2814.66</v>
      </c>
      <c r="L87" s="83">
        <f>SUM(J87,K87)</f>
        <v>3189.9479999999999</v>
      </c>
      <c r="M87" s="82">
        <f t="shared" ref="M87:N89" si="41">J87-H87</f>
        <v>0</v>
      </c>
      <c r="N87" s="82">
        <f>K87-I87</f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86">
        <v>275.02</v>
      </c>
      <c r="F88" s="81">
        <v>1.2</v>
      </c>
      <c r="G88" s="81">
        <v>9</v>
      </c>
      <c r="H88" s="82">
        <f>E88*F88</f>
        <v>330.02399999999994</v>
      </c>
      <c r="I88" s="82">
        <f>E88*G88</f>
        <v>2475.1799999999998</v>
      </c>
      <c r="J88" s="82">
        <f>(E88*F88)</f>
        <v>330.02399999999994</v>
      </c>
      <c r="K88" s="82">
        <f>E88*G88</f>
        <v>2475.1799999999998</v>
      </c>
      <c r="L88" s="83">
        <f>SUM(J88,K88)</f>
        <v>2805.2039999999997</v>
      </c>
      <c r="M88" s="82">
        <f t="shared" si="41"/>
        <v>0</v>
      </c>
      <c r="N88" s="82">
        <f t="shared" si="41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86">
        <v>281.3</v>
      </c>
      <c r="F89" s="81">
        <v>1.2</v>
      </c>
      <c r="G89" s="81">
        <v>9</v>
      </c>
      <c r="H89" s="82">
        <f>E89*F89</f>
        <v>337.56</v>
      </c>
      <c r="I89" s="82">
        <f>E89*G89</f>
        <v>2531.7000000000003</v>
      </c>
      <c r="J89" s="82">
        <f>(E89*F89)</f>
        <v>337.56</v>
      </c>
      <c r="K89" s="82">
        <f>E89*G89</f>
        <v>2531.7000000000003</v>
      </c>
      <c r="L89" s="83">
        <f>SUM(J89,K89)</f>
        <v>2869.26</v>
      </c>
      <c r="M89" s="82">
        <f t="shared" si="41"/>
        <v>0</v>
      </c>
      <c r="N89" s="82">
        <f t="shared" si="41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8">
        <f>SUM(E87,E88,E89)</f>
        <v>869.06</v>
      </c>
      <c r="F90" s="88"/>
      <c r="G90" s="88"/>
      <c r="H90" s="99">
        <f>SUM(H87:H89)</f>
        <v>1042.8719999999998</v>
      </c>
      <c r="I90" s="99">
        <f>SUM(I87:I89)</f>
        <v>7821.5400000000009</v>
      </c>
      <c r="J90" s="88">
        <f t="shared" ref="J90:S90" si="42">SUM(J87,J88,J89)</f>
        <v>1042.8719999999998</v>
      </c>
      <c r="K90" s="88">
        <f t="shared" si="42"/>
        <v>7821.5400000000009</v>
      </c>
      <c r="L90" s="88">
        <f t="shared" si="42"/>
        <v>8864.4120000000003</v>
      </c>
      <c r="M90" s="88">
        <f t="shared" si="42"/>
        <v>0</v>
      </c>
      <c r="N90" s="88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86">
        <v>291.22000000000003</v>
      </c>
      <c r="F91" s="81">
        <v>1.2</v>
      </c>
      <c r="G91" s="81">
        <v>9</v>
      </c>
      <c r="H91" s="82">
        <f>E91*F91</f>
        <v>349.464</v>
      </c>
      <c r="I91" s="82">
        <f>E91*G91</f>
        <v>2620.9800000000005</v>
      </c>
      <c r="J91" s="82">
        <f>(E91*F91)</f>
        <v>349.464</v>
      </c>
      <c r="K91" s="82">
        <f>E91*G91</f>
        <v>2620.9800000000005</v>
      </c>
      <c r="L91" s="83">
        <f>SUM(J91,K91)</f>
        <v>2970.4440000000004</v>
      </c>
      <c r="M91" s="82">
        <f t="shared" ref="M91:N93" si="43">J91-H91</f>
        <v>0</v>
      </c>
      <c r="N91" s="82">
        <f>K91-I91</f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86">
        <v>283.77999999999997</v>
      </c>
      <c r="F92" s="81">
        <v>1.2</v>
      </c>
      <c r="G92" s="81">
        <v>9</v>
      </c>
      <c r="H92" s="82">
        <f>E92*F92</f>
        <v>340.53599999999994</v>
      </c>
      <c r="I92" s="82">
        <f>E92*G92</f>
        <v>2554.0199999999995</v>
      </c>
      <c r="J92" s="82">
        <f>(E92*F92)</f>
        <v>340.53599999999994</v>
      </c>
      <c r="K92" s="82">
        <f>E92*G92</f>
        <v>2554.0199999999995</v>
      </c>
      <c r="L92" s="83">
        <f>SUM(J92,K92)</f>
        <v>2894.5559999999996</v>
      </c>
      <c r="M92" s="82">
        <f t="shared" si="43"/>
        <v>0</v>
      </c>
      <c r="N92" s="82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86">
        <v>211.28</v>
      </c>
      <c r="F93" s="81">
        <v>1.2</v>
      </c>
      <c r="G93" s="81">
        <v>9</v>
      </c>
      <c r="H93" s="82">
        <f>E93*F93</f>
        <v>253.536</v>
      </c>
      <c r="I93" s="82">
        <f>E93*G93</f>
        <v>1901.52</v>
      </c>
      <c r="J93" s="82">
        <f>(E93*F93)</f>
        <v>253.536</v>
      </c>
      <c r="K93" s="82">
        <f>E93*G93</f>
        <v>1901.52</v>
      </c>
      <c r="L93" s="83">
        <f>SUM(J93,K93)</f>
        <v>2155.056</v>
      </c>
      <c r="M93" s="82">
        <f t="shared" si="43"/>
        <v>0</v>
      </c>
      <c r="N93" s="82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8">
        <f>SUM(E91,E92,E93)</f>
        <v>786.28</v>
      </c>
      <c r="F94" s="88"/>
      <c r="G94" s="88"/>
      <c r="H94" s="99">
        <f>SUM(H91:H93)</f>
        <v>943.53600000000006</v>
      </c>
      <c r="I94" s="99">
        <f>SUM(I91:I93)</f>
        <v>7076.52</v>
      </c>
      <c r="J94" s="88">
        <f t="shared" ref="J94:S94" si="44">SUM(J91,J92,J93)</f>
        <v>943.53600000000006</v>
      </c>
      <c r="K94" s="88">
        <f t="shared" si="44"/>
        <v>7076.52</v>
      </c>
      <c r="L94" s="88">
        <f t="shared" si="44"/>
        <v>8020.0560000000005</v>
      </c>
      <c r="M94" s="88">
        <f t="shared" si="44"/>
        <v>0</v>
      </c>
      <c r="N94" s="88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5">
        <f>SUM(E82+E86+E90+E94)</f>
        <v>2607.1999999999998</v>
      </c>
      <c r="F95" s="115"/>
      <c r="G95" s="115"/>
      <c r="H95" s="115">
        <f t="shared" ref="H95:S95" si="45">SUM(H82+H86+H90+H94)</f>
        <v>3128.64</v>
      </c>
      <c r="I95" s="115">
        <f t="shared" si="45"/>
        <v>23464.799999999999</v>
      </c>
      <c r="J95" s="115">
        <f t="shared" si="45"/>
        <v>3128.64</v>
      </c>
      <c r="K95" s="115">
        <f t="shared" si="45"/>
        <v>23464.799999999999</v>
      </c>
      <c r="L95" s="115">
        <f t="shared" si="45"/>
        <v>26593.439999999999</v>
      </c>
      <c r="M95" s="115">
        <f t="shared" si="45"/>
        <v>0</v>
      </c>
      <c r="N95" s="115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5">
        <f>E95+'2011'!E91</f>
        <v>4562.13</v>
      </c>
      <c r="F96" s="95"/>
      <c r="G96" s="95"/>
      <c r="H96" s="95">
        <f>H95+'2011'!H91</f>
        <v>5474.5559999999996</v>
      </c>
      <c r="I96" s="95">
        <f>I95+'2011'!I91</f>
        <v>29329.59</v>
      </c>
      <c r="J96" s="95">
        <f>J95+'2011'!J91</f>
        <v>5474.5559999999996</v>
      </c>
      <c r="K96" s="95">
        <f>K95+'2011'!K91</f>
        <v>29329.59</v>
      </c>
      <c r="L96" s="95">
        <f>L95+'2011'!L91</f>
        <v>34804.146000000001</v>
      </c>
      <c r="M96" s="95">
        <f>M95+'2011'!M91</f>
        <v>0</v>
      </c>
      <c r="N96" s="95">
        <f>N95+'2011'!N91</f>
        <v>0</v>
      </c>
      <c r="O96" s="95">
        <f>O95+'2011'!O91</f>
        <v>0</v>
      </c>
      <c r="P96" s="95">
        <f>P95+'2011'!P91</f>
        <v>0</v>
      </c>
      <c r="Q96" s="95">
        <f>Q95+'2011'!Q91</f>
        <v>0</v>
      </c>
      <c r="R96" s="95">
        <f>R95+'2011'!R91</f>
        <v>0</v>
      </c>
      <c r="S96" s="95">
        <f>S95+'2011'!S91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80">
        <v>36.94</v>
      </c>
      <c r="F97" s="81">
        <v>1.2</v>
      </c>
      <c r="G97" s="81">
        <v>9</v>
      </c>
      <c r="H97" s="82">
        <f>E97*F97</f>
        <v>44.327999999999996</v>
      </c>
      <c r="I97" s="82">
        <f>E97*G97</f>
        <v>332.46</v>
      </c>
      <c r="J97" s="82">
        <f>(E97*F97)</f>
        <v>44.327999999999996</v>
      </c>
      <c r="K97" s="82">
        <f>E97*G97</f>
        <v>332.46</v>
      </c>
      <c r="L97" s="83">
        <f>SUM(J97,K97)</f>
        <v>376.78799999999995</v>
      </c>
      <c r="M97" s="82">
        <f t="shared" ref="M97:N99" si="46">J97-H97</f>
        <v>0</v>
      </c>
      <c r="N97" s="82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86">
        <v>33.26</v>
      </c>
      <c r="F98" s="81">
        <v>1.2</v>
      </c>
      <c r="G98" s="81">
        <v>9</v>
      </c>
      <c r="H98" s="82">
        <f>E98*F98</f>
        <v>39.911999999999999</v>
      </c>
      <c r="I98" s="82">
        <f>E98*G98</f>
        <v>299.33999999999997</v>
      </c>
      <c r="J98" s="82">
        <f>(E98*F98)</f>
        <v>39.911999999999999</v>
      </c>
      <c r="K98" s="82">
        <f>E98*G98</f>
        <v>299.33999999999997</v>
      </c>
      <c r="L98" s="83">
        <f>SUM(J98,K98)</f>
        <v>339.25199999999995</v>
      </c>
      <c r="M98" s="82">
        <f t="shared" si="46"/>
        <v>0</v>
      </c>
      <c r="N98" s="82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86">
        <v>26.82</v>
      </c>
      <c r="F99" s="81">
        <v>1.2</v>
      </c>
      <c r="G99" s="81">
        <v>9</v>
      </c>
      <c r="H99" s="82">
        <f>E99*F99</f>
        <v>32.183999999999997</v>
      </c>
      <c r="I99" s="82">
        <f>E99*G99</f>
        <v>241.38</v>
      </c>
      <c r="J99" s="82">
        <f>(E99*F99)</f>
        <v>32.183999999999997</v>
      </c>
      <c r="K99" s="82">
        <f>E99*G99</f>
        <v>241.38</v>
      </c>
      <c r="L99" s="83">
        <f>SUM(J99,K99)</f>
        <v>273.56399999999996</v>
      </c>
      <c r="M99" s="82">
        <f t="shared" si="46"/>
        <v>0</v>
      </c>
      <c r="N99" s="82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8">
        <f>SUM(E97,E98,E99)</f>
        <v>97.019999999999982</v>
      </c>
      <c r="F100" s="88"/>
      <c r="G100" s="88"/>
      <c r="H100" s="88">
        <f t="shared" ref="H100:S100" si="47">SUM(H97,H98,H99)</f>
        <v>116.42399999999999</v>
      </c>
      <c r="I100" s="88">
        <f t="shared" si="47"/>
        <v>873.18</v>
      </c>
      <c r="J100" s="88">
        <f t="shared" si="47"/>
        <v>116.42399999999999</v>
      </c>
      <c r="K100" s="88">
        <f t="shared" si="47"/>
        <v>873.18</v>
      </c>
      <c r="L100" s="88">
        <f t="shared" si="47"/>
        <v>989.60399999999993</v>
      </c>
      <c r="M100" s="88">
        <f t="shared" si="47"/>
        <v>0</v>
      </c>
      <c r="N100" s="88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80">
        <v>29.88</v>
      </c>
      <c r="F101" s="81">
        <v>1.2</v>
      </c>
      <c r="G101" s="81">
        <v>9</v>
      </c>
      <c r="H101" s="82">
        <f>E101*F101</f>
        <v>35.855999999999995</v>
      </c>
      <c r="I101" s="82">
        <f>E101*G101</f>
        <v>268.92</v>
      </c>
      <c r="J101" s="82">
        <f>(E101*F101)</f>
        <v>35.855999999999995</v>
      </c>
      <c r="K101" s="82">
        <f>E101*G101</f>
        <v>268.92</v>
      </c>
      <c r="L101" s="83">
        <f>SUM(J101,K101)</f>
        <v>304.77600000000001</v>
      </c>
      <c r="M101" s="82">
        <f t="shared" ref="M101:N103" si="48">J101-H101</f>
        <v>0</v>
      </c>
      <c r="N101" s="82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80">
        <v>25.68</v>
      </c>
      <c r="F102" s="81">
        <v>1.2</v>
      </c>
      <c r="G102" s="81">
        <v>9</v>
      </c>
      <c r="H102" s="82">
        <f>E102*F102</f>
        <v>30.815999999999999</v>
      </c>
      <c r="I102" s="82">
        <f>E102*G102</f>
        <v>231.12</v>
      </c>
      <c r="J102" s="82">
        <f>(E102*F102)</f>
        <v>30.815999999999999</v>
      </c>
      <c r="K102" s="82">
        <f>E102*G102</f>
        <v>231.12</v>
      </c>
      <c r="L102" s="83">
        <f>SUM(J102,K102)</f>
        <v>261.93599999999998</v>
      </c>
      <c r="M102" s="82">
        <f t="shared" si="48"/>
        <v>0</v>
      </c>
      <c r="N102" s="82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80">
        <v>34.32</v>
      </c>
      <c r="F103" s="81">
        <v>1.2</v>
      </c>
      <c r="G103" s="81">
        <v>9</v>
      </c>
      <c r="H103" s="82">
        <f>E103*F103</f>
        <v>41.183999999999997</v>
      </c>
      <c r="I103" s="82">
        <f>E103*G103</f>
        <v>308.88</v>
      </c>
      <c r="J103" s="82">
        <f>(E103*F103)</f>
        <v>41.183999999999997</v>
      </c>
      <c r="K103" s="82">
        <f>E103*G103</f>
        <v>308.88</v>
      </c>
      <c r="L103" s="83">
        <f>SUM(J103,K103)</f>
        <v>350.06399999999996</v>
      </c>
      <c r="M103" s="82">
        <f t="shared" si="48"/>
        <v>0</v>
      </c>
      <c r="N103" s="82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8">
        <f>SUM(E101,E102,E103)</f>
        <v>89.88</v>
      </c>
      <c r="F104" s="88"/>
      <c r="G104" s="88"/>
      <c r="H104" s="88">
        <f t="shared" ref="H104:S104" si="49">SUM(H101,H102,H103)</f>
        <v>107.85599999999999</v>
      </c>
      <c r="I104" s="88">
        <f t="shared" si="49"/>
        <v>808.92000000000007</v>
      </c>
      <c r="J104" s="88">
        <f t="shared" si="49"/>
        <v>107.85599999999999</v>
      </c>
      <c r="K104" s="88">
        <f t="shared" si="49"/>
        <v>808.92000000000007</v>
      </c>
      <c r="L104" s="88">
        <f t="shared" si="49"/>
        <v>916.77599999999995</v>
      </c>
      <c r="M104" s="88">
        <f t="shared" si="49"/>
        <v>0</v>
      </c>
      <c r="N104" s="88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80">
        <v>50.62</v>
      </c>
      <c r="F105" s="81">
        <v>1.2</v>
      </c>
      <c r="G105" s="81">
        <v>9</v>
      </c>
      <c r="H105" s="82">
        <f>E105*F105</f>
        <v>60.743999999999993</v>
      </c>
      <c r="I105" s="82">
        <f>E105*G105</f>
        <v>455.58</v>
      </c>
      <c r="J105" s="82">
        <f>(E105*F105)</f>
        <v>60.743999999999993</v>
      </c>
      <c r="K105" s="82">
        <f>E105*G105</f>
        <v>455.58</v>
      </c>
      <c r="L105" s="83">
        <f>SUM(J105,K105)</f>
        <v>516.32399999999996</v>
      </c>
      <c r="M105" s="82">
        <f t="shared" ref="M105:N107" si="50">J105-H105</f>
        <v>0</v>
      </c>
      <c r="N105" s="82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80">
        <v>33.86</v>
      </c>
      <c r="F106" s="81">
        <v>1.2</v>
      </c>
      <c r="G106" s="81">
        <v>9</v>
      </c>
      <c r="H106" s="82">
        <f>E106*F106</f>
        <v>40.631999999999998</v>
      </c>
      <c r="I106" s="82">
        <f>E106*G106</f>
        <v>304.74</v>
      </c>
      <c r="J106" s="82">
        <f>(E106*F106)</f>
        <v>40.631999999999998</v>
      </c>
      <c r="K106" s="82">
        <f>E106*G106</f>
        <v>304.74</v>
      </c>
      <c r="L106" s="83">
        <f>SUM(J106,K106)</f>
        <v>345.37200000000001</v>
      </c>
      <c r="M106" s="82">
        <f t="shared" si="50"/>
        <v>0</v>
      </c>
      <c r="N106" s="82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86">
        <v>54.76</v>
      </c>
      <c r="F107" s="81">
        <v>1.2</v>
      </c>
      <c r="G107" s="81">
        <v>9</v>
      </c>
      <c r="H107" s="82">
        <f>E107*F107</f>
        <v>65.711999999999989</v>
      </c>
      <c r="I107" s="82">
        <f>E107*G107</f>
        <v>492.84</v>
      </c>
      <c r="J107" s="82">
        <f>(E107*F107)</f>
        <v>65.711999999999989</v>
      </c>
      <c r="K107" s="82">
        <f>E107*G107</f>
        <v>492.84</v>
      </c>
      <c r="L107" s="83">
        <f>SUM(J107,K107)</f>
        <v>558.55199999999991</v>
      </c>
      <c r="M107" s="82">
        <f t="shared" si="50"/>
        <v>0</v>
      </c>
      <c r="N107" s="82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8">
        <f>SUM(E105,E106,E107)</f>
        <v>139.23999999999998</v>
      </c>
      <c r="F108" s="88"/>
      <c r="G108" s="88"/>
      <c r="H108" s="88">
        <f t="shared" ref="H108:S108" si="51">SUM(H105,H106,H107)</f>
        <v>167.08799999999997</v>
      </c>
      <c r="I108" s="88">
        <f t="shared" si="51"/>
        <v>1253.1599999999999</v>
      </c>
      <c r="J108" s="88">
        <f t="shared" si="51"/>
        <v>167.08799999999997</v>
      </c>
      <c r="K108" s="88">
        <f t="shared" si="51"/>
        <v>1253.1599999999999</v>
      </c>
      <c r="L108" s="88">
        <f t="shared" si="51"/>
        <v>1420.2479999999998</v>
      </c>
      <c r="M108" s="88">
        <f t="shared" si="51"/>
        <v>0</v>
      </c>
      <c r="N108" s="88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80">
        <v>76.66</v>
      </c>
      <c r="F109" s="81">
        <v>1.2</v>
      </c>
      <c r="G109" s="81">
        <v>9</v>
      </c>
      <c r="H109" s="82">
        <f>E109*F109</f>
        <v>91.99199999999999</v>
      </c>
      <c r="I109" s="82">
        <f>E109*G109</f>
        <v>689.93999999999994</v>
      </c>
      <c r="J109" s="82">
        <f>(E109*F109)</f>
        <v>91.99199999999999</v>
      </c>
      <c r="K109" s="82">
        <f>E109*G109</f>
        <v>689.93999999999994</v>
      </c>
      <c r="L109" s="83">
        <f>SUM(J109,K109)</f>
        <v>781.9319999999999</v>
      </c>
      <c r="M109" s="82">
        <f t="shared" ref="M109:N111" si="52">J109-H109</f>
        <v>0</v>
      </c>
      <c r="N109" s="82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80">
        <v>91.32</v>
      </c>
      <c r="F110" s="81">
        <v>1.2</v>
      </c>
      <c r="G110" s="81">
        <v>9</v>
      </c>
      <c r="H110" s="82">
        <f>E110*F110</f>
        <v>109.58399999999999</v>
      </c>
      <c r="I110" s="82">
        <f>E110*G110</f>
        <v>821.87999999999988</v>
      </c>
      <c r="J110" s="82">
        <f>(E110*F110)</f>
        <v>109.58399999999999</v>
      </c>
      <c r="K110" s="82">
        <f>E110*G110</f>
        <v>821.87999999999988</v>
      </c>
      <c r="L110" s="83">
        <f>SUM(J110,K110)</f>
        <v>931.46399999999983</v>
      </c>
      <c r="M110" s="82">
        <f t="shared" si="52"/>
        <v>0</v>
      </c>
      <c r="N110" s="82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86">
        <v>60.68</v>
      </c>
      <c r="F111" s="81">
        <v>1.2</v>
      </c>
      <c r="G111" s="81">
        <v>9</v>
      </c>
      <c r="H111" s="82">
        <f>E111*F111</f>
        <v>72.816000000000003</v>
      </c>
      <c r="I111" s="82">
        <f>E111*G111</f>
        <v>546.12</v>
      </c>
      <c r="J111" s="82">
        <f>(E111*F111)</f>
        <v>72.816000000000003</v>
      </c>
      <c r="K111" s="82">
        <f>E111*G111</f>
        <v>546.12</v>
      </c>
      <c r="L111" s="83">
        <f>SUM(J111,K111)</f>
        <v>618.93600000000004</v>
      </c>
      <c r="M111" s="82">
        <f t="shared" si="52"/>
        <v>0</v>
      </c>
      <c r="N111" s="82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8">
        <f>SUM(E109,E110,E111)</f>
        <v>228.66</v>
      </c>
      <c r="F112" s="88"/>
      <c r="G112" s="88"/>
      <c r="H112" s="88">
        <f t="shared" ref="H112:S112" si="53">SUM(H109,H110,H111)</f>
        <v>274.39199999999994</v>
      </c>
      <c r="I112" s="88">
        <f t="shared" si="53"/>
        <v>2057.9399999999996</v>
      </c>
      <c r="J112" s="88">
        <f t="shared" si="53"/>
        <v>274.39199999999994</v>
      </c>
      <c r="K112" s="88">
        <f t="shared" si="53"/>
        <v>2057.9399999999996</v>
      </c>
      <c r="L112" s="88">
        <f t="shared" si="53"/>
        <v>2332.3319999999999</v>
      </c>
      <c r="M112" s="88">
        <f t="shared" si="53"/>
        <v>0</v>
      </c>
      <c r="N112" s="88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5">
        <f>SUM(E100+E104+E108+E112)</f>
        <v>554.79999999999995</v>
      </c>
      <c r="F113" s="115"/>
      <c r="G113" s="115"/>
      <c r="H113" s="115">
        <f t="shared" ref="H113:S113" si="54">SUM(H100+H104+H108+H112)</f>
        <v>665.75999999999988</v>
      </c>
      <c r="I113" s="115">
        <f t="shared" si="54"/>
        <v>4993.1999999999989</v>
      </c>
      <c r="J113" s="115">
        <f t="shared" si="54"/>
        <v>665.75999999999988</v>
      </c>
      <c r="K113" s="115">
        <f t="shared" si="54"/>
        <v>4993.1999999999989</v>
      </c>
      <c r="L113" s="115">
        <f t="shared" si="54"/>
        <v>5658.9599999999991</v>
      </c>
      <c r="M113" s="115">
        <f t="shared" si="54"/>
        <v>0</v>
      </c>
      <c r="N113" s="115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5">
        <f>E113+'2011'!E108</f>
        <v>554.79999999999995</v>
      </c>
      <c r="F114" s="95"/>
      <c r="G114" s="95"/>
      <c r="H114" s="95">
        <f>H113+'2011'!H108</f>
        <v>665.75999999999988</v>
      </c>
      <c r="I114" s="95">
        <f>I113+'2011'!I108</f>
        <v>4993.1999999999989</v>
      </c>
      <c r="J114" s="95">
        <f>J113+'2011'!J108</f>
        <v>665.75999999999988</v>
      </c>
      <c r="K114" s="95">
        <f>K113+'2011'!K108</f>
        <v>4993.1999999999989</v>
      </c>
      <c r="L114" s="95">
        <f>L113+'2011'!L108</f>
        <v>5658.9599999999991</v>
      </c>
      <c r="M114" s="95">
        <f>M113+'2011'!M108</f>
        <v>0</v>
      </c>
      <c r="N114" s="95">
        <f>N113+'2011'!N108</f>
        <v>0</v>
      </c>
      <c r="O114" s="95">
        <f>O113+'2011'!O108</f>
        <v>0</v>
      </c>
      <c r="P114" s="95">
        <f>P113+'2011'!P108</f>
        <v>0</v>
      </c>
      <c r="Q114" s="95">
        <f>Q113+'2011'!Q108</f>
        <v>0</v>
      </c>
      <c r="R114" s="95">
        <f>R113+'2011'!R108</f>
        <v>0</v>
      </c>
      <c r="S114" s="95">
        <f>S113+'2011'!S108</f>
        <v>0</v>
      </c>
      <c r="T114" s="97"/>
    </row>
    <row r="115" spans="1:20" s="70" customFormat="1" ht="38.25" x14ac:dyDescent="0.2">
      <c r="D115" s="119" t="s">
        <v>52</v>
      </c>
      <c r="E115" s="106">
        <f>E23+E41+E59+E77+E95+E113</f>
        <v>28806.85</v>
      </c>
      <c r="F115" s="106">
        <v>1.2</v>
      </c>
      <c r="G115" s="106">
        <v>9</v>
      </c>
      <c r="H115" s="106">
        <f t="shared" ref="H115:S115" si="55">H23+H41+H59+H77+H95+H113</f>
        <v>34568.22</v>
      </c>
      <c r="I115" s="106">
        <f t="shared" si="55"/>
        <v>259261.65000000002</v>
      </c>
      <c r="J115" s="106">
        <f t="shared" si="55"/>
        <v>34568.22</v>
      </c>
      <c r="K115" s="106">
        <f t="shared" si="55"/>
        <v>259261.65000000002</v>
      </c>
      <c r="L115" s="106">
        <f t="shared" si="55"/>
        <v>293829.87</v>
      </c>
      <c r="M115" s="106">
        <f t="shared" si="55"/>
        <v>0</v>
      </c>
      <c r="N115" s="106">
        <f t="shared" si="55"/>
        <v>0</v>
      </c>
      <c r="O115" s="107">
        <f t="shared" si="55"/>
        <v>0</v>
      </c>
      <c r="P115" s="107">
        <f t="shared" si="55"/>
        <v>0</v>
      </c>
      <c r="Q115" s="107">
        <f t="shared" si="55"/>
        <v>0</v>
      </c>
      <c r="R115" s="107">
        <f t="shared" si="55"/>
        <v>0</v>
      </c>
      <c r="S115" s="107">
        <f t="shared" si="55"/>
        <v>0</v>
      </c>
      <c r="T115" s="107"/>
    </row>
    <row r="116" spans="1:20" s="70" customFormat="1" x14ac:dyDescent="0.2"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</row>
    <row r="117" spans="1:20" s="70" customFormat="1" x14ac:dyDescent="0.2"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</row>
    <row r="118" spans="1:20" s="70" customFormat="1" x14ac:dyDescent="0.2"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</row>
    <row r="119" spans="1:20" s="70" customFormat="1" x14ac:dyDescent="0.2"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9"/>
    </row>
    <row r="120" spans="1:20" s="70" customFormat="1" x14ac:dyDescent="0.2"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9"/>
    </row>
  </sheetData>
  <mergeCells count="37">
    <mergeCell ref="A79:A93"/>
    <mergeCell ref="B79:B93"/>
    <mergeCell ref="C79:C93"/>
    <mergeCell ref="A97:A111"/>
    <mergeCell ref="B97:B111"/>
    <mergeCell ref="C97:C111"/>
    <mergeCell ref="A43:A57"/>
    <mergeCell ref="B43:B57"/>
    <mergeCell ref="C43:C57"/>
    <mergeCell ref="A61:A75"/>
    <mergeCell ref="B61:B75"/>
    <mergeCell ref="C61:C75"/>
    <mergeCell ref="A25:A39"/>
    <mergeCell ref="B25:B39"/>
    <mergeCell ref="C25:C39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0866141732283472" right="0.59055118110236227" top="0.74803149606299213" bottom="0.74803149606299213" header="0.31496062992125984" footer="0.31496062992125984"/>
  <pageSetup paperSize="9" scale="47" orientation="landscape" r:id="rId1"/>
  <rowBreaks count="1" manualBreakCount="1">
    <brk id="60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view="pageBreakPreview" zoomScale="75" zoomScaleNormal="75" zoomScaleSheetLayoutView="75" workbookViewId="0">
      <selection activeCell="I1" sqref="I1:I1048576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110" customWidth="1"/>
    <col min="6" max="7" width="12.85546875" style="110" customWidth="1"/>
    <col min="8" max="8" width="10" style="110" customWidth="1"/>
    <col min="9" max="9" width="12.140625" style="110" bestFit="1" customWidth="1"/>
    <col min="10" max="14" width="12.85546875" style="110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2013</v>
      </c>
      <c r="D1" s="161"/>
      <c r="E1" s="66"/>
      <c r="F1" s="67"/>
      <c r="G1" s="67"/>
      <c r="H1" s="66"/>
      <c r="I1" s="66"/>
      <c r="J1" s="67"/>
      <c r="K1" s="67"/>
      <c r="L1" s="67"/>
      <c r="M1" s="66"/>
      <c r="N1" s="66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57" t="s">
        <v>42</v>
      </c>
      <c r="G2" s="157" t="s">
        <v>43</v>
      </c>
      <c r="H2" s="187" t="s">
        <v>39</v>
      </c>
      <c r="I2" s="188"/>
      <c r="J2" s="157" t="s">
        <v>38</v>
      </c>
      <c r="K2" s="157" t="s">
        <v>37</v>
      </c>
      <c r="L2" s="157" t="s">
        <v>5</v>
      </c>
      <c r="M2" s="157" t="s">
        <v>36</v>
      </c>
      <c r="N2" s="157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58"/>
      <c r="G3" s="158"/>
      <c r="H3" s="189"/>
      <c r="I3" s="190"/>
      <c r="J3" s="158"/>
      <c r="K3" s="158"/>
      <c r="L3" s="158"/>
      <c r="M3" s="158"/>
      <c r="N3" s="158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58"/>
      <c r="G4" s="158"/>
      <c r="H4" s="191"/>
      <c r="I4" s="192"/>
      <c r="J4" s="158"/>
      <c r="K4" s="158"/>
      <c r="L4" s="158"/>
      <c r="M4" s="158"/>
      <c r="N4" s="158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3" t="s">
        <v>7</v>
      </c>
      <c r="F5" s="159"/>
      <c r="G5" s="159"/>
      <c r="H5" s="74" t="s">
        <v>40</v>
      </c>
      <c r="I5" s="74" t="s">
        <v>41</v>
      </c>
      <c r="J5" s="159"/>
      <c r="K5" s="159"/>
      <c r="L5" s="159"/>
      <c r="M5" s="159"/>
      <c r="N5" s="159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6">
        <v>5</v>
      </c>
      <c r="F6" s="76">
        <v>11</v>
      </c>
      <c r="G6" s="76">
        <v>11</v>
      </c>
      <c r="H6" s="76"/>
      <c r="I6" s="76"/>
      <c r="J6" s="76">
        <v>8</v>
      </c>
      <c r="K6" s="76">
        <v>9</v>
      </c>
      <c r="L6" s="76">
        <v>10</v>
      </c>
      <c r="M6" s="76">
        <v>17</v>
      </c>
      <c r="N6" s="76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80">
        <v>1370.32</v>
      </c>
      <c r="F7" s="81">
        <v>1.2</v>
      </c>
      <c r="G7" s="81">
        <v>15</v>
      </c>
      <c r="H7" s="82">
        <f>E7*F7</f>
        <v>1644.3839999999998</v>
      </c>
      <c r="I7" s="82">
        <f>E7*G7</f>
        <v>20554.8</v>
      </c>
      <c r="J7" s="82">
        <f>(E7*F7)</f>
        <v>1644.3839999999998</v>
      </c>
      <c r="K7" s="82">
        <f>E7*G7</f>
        <v>20554.8</v>
      </c>
      <c r="L7" s="83">
        <f>SUM(J7,K7)</f>
        <v>22199.183999999997</v>
      </c>
      <c r="M7" s="82">
        <f t="shared" ref="M7:N9" si="0">J7-H7</f>
        <v>0</v>
      </c>
      <c r="N7" s="82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86">
        <v>1592.72</v>
      </c>
      <c r="F8" s="81">
        <v>1.2</v>
      </c>
      <c r="G8" s="81">
        <v>15</v>
      </c>
      <c r="H8" s="82">
        <f>E8*F8</f>
        <v>1911.2639999999999</v>
      </c>
      <c r="I8" s="82">
        <f>E8*G8</f>
        <v>23890.799999999999</v>
      </c>
      <c r="J8" s="82">
        <f>(E8*F8)</f>
        <v>1911.2639999999999</v>
      </c>
      <c r="K8" s="82">
        <f>E8*G8</f>
        <v>23890.799999999999</v>
      </c>
      <c r="L8" s="83">
        <f>SUM(J8,K8)</f>
        <v>25802.063999999998</v>
      </c>
      <c r="M8" s="82">
        <f t="shared" si="0"/>
        <v>0</v>
      </c>
      <c r="N8" s="82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86">
        <v>1531</v>
      </c>
      <c r="F9" s="81">
        <v>1.2</v>
      </c>
      <c r="G9" s="81">
        <v>15</v>
      </c>
      <c r="H9" s="82">
        <f>E9*F9</f>
        <v>1837.2</v>
      </c>
      <c r="I9" s="82">
        <f>E9*G9</f>
        <v>22965</v>
      </c>
      <c r="J9" s="82">
        <f>(E9*F9)</f>
        <v>1837.2</v>
      </c>
      <c r="K9" s="82">
        <f>E9*G9</f>
        <v>22965</v>
      </c>
      <c r="L9" s="83">
        <f>SUM(J9,K9)</f>
        <v>24802.2</v>
      </c>
      <c r="M9" s="82">
        <f t="shared" si="0"/>
        <v>0</v>
      </c>
      <c r="N9" s="82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8">
        <f>SUM(E7,E8,E9)</f>
        <v>4494.04</v>
      </c>
      <c r="F10" s="88"/>
      <c r="G10" s="88"/>
      <c r="H10" s="88">
        <f t="shared" ref="H10:S10" si="1">SUM(H7,H8,H9)</f>
        <v>5392.848</v>
      </c>
      <c r="I10" s="88">
        <f t="shared" si="1"/>
        <v>67410.600000000006</v>
      </c>
      <c r="J10" s="88">
        <f t="shared" si="1"/>
        <v>5392.848</v>
      </c>
      <c r="K10" s="88">
        <f t="shared" si="1"/>
        <v>67410.600000000006</v>
      </c>
      <c r="L10" s="88">
        <f t="shared" si="1"/>
        <v>72803.447999999989</v>
      </c>
      <c r="M10" s="88">
        <f t="shared" si="1"/>
        <v>0</v>
      </c>
      <c r="N10" s="88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80">
        <v>1873.91</v>
      </c>
      <c r="F11" s="81">
        <v>1.2</v>
      </c>
      <c r="G11" s="81">
        <v>15</v>
      </c>
      <c r="H11" s="82">
        <f>E11*F11</f>
        <v>2248.692</v>
      </c>
      <c r="I11" s="82">
        <f>E11*G11</f>
        <v>28108.65</v>
      </c>
      <c r="J11" s="82">
        <f>(E11*F11)</f>
        <v>2248.692</v>
      </c>
      <c r="K11" s="82">
        <f>E11*G11</f>
        <v>28108.65</v>
      </c>
      <c r="L11" s="83">
        <f>SUM(J11,K11)</f>
        <v>30357.342000000001</v>
      </c>
      <c r="M11" s="82">
        <f t="shared" ref="M11:N13" si="2">J11-H11</f>
        <v>0</v>
      </c>
      <c r="N11" s="82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80">
        <v>1629.84</v>
      </c>
      <c r="F12" s="81">
        <v>1.2</v>
      </c>
      <c r="G12" s="81">
        <v>15</v>
      </c>
      <c r="H12" s="82">
        <f>E12*F12</f>
        <v>1955.8079999999998</v>
      </c>
      <c r="I12" s="82">
        <f>E12*G12</f>
        <v>24447.599999999999</v>
      </c>
      <c r="J12" s="82">
        <f>(E12*F12)</f>
        <v>1955.8079999999998</v>
      </c>
      <c r="K12" s="82">
        <f>E12*G12</f>
        <v>24447.599999999999</v>
      </c>
      <c r="L12" s="83">
        <f>SUM(J12,K12)</f>
        <v>26403.407999999999</v>
      </c>
      <c r="M12" s="82">
        <f t="shared" si="2"/>
        <v>0</v>
      </c>
      <c r="N12" s="82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80">
        <v>1319.02</v>
      </c>
      <c r="F13" s="81">
        <v>1.2</v>
      </c>
      <c r="G13" s="81">
        <v>15</v>
      </c>
      <c r="H13" s="82">
        <f>E13*F13</f>
        <v>1582.8239999999998</v>
      </c>
      <c r="I13" s="82">
        <v>19785.3</v>
      </c>
      <c r="J13" s="82">
        <f>(E13*F13)</f>
        <v>1582.8239999999998</v>
      </c>
      <c r="K13" s="82">
        <f>E13*G13</f>
        <v>19785.3</v>
      </c>
      <c r="L13" s="83">
        <f>SUM(J13,K13)</f>
        <v>21368.124</v>
      </c>
      <c r="M13" s="82">
        <f t="shared" si="2"/>
        <v>0</v>
      </c>
      <c r="N13" s="133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8">
        <f>SUM(E11,E12,E13)</f>
        <v>4822.7700000000004</v>
      </c>
      <c r="F14" s="88"/>
      <c r="G14" s="88"/>
      <c r="H14" s="88">
        <f t="shared" ref="H14:S14" si="3">SUM(H11,H12,H13)</f>
        <v>5787.3239999999996</v>
      </c>
      <c r="I14" s="88">
        <f t="shared" si="3"/>
        <v>72341.55</v>
      </c>
      <c r="J14" s="88">
        <f t="shared" si="3"/>
        <v>5787.3239999999996</v>
      </c>
      <c r="K14" s="88">
        <f t="shared" si="3"/>
        <v>72341.55</v>
      </c>
      <c r="L14" s="88">
        <f t="shared" si="3"/>
        <v>78128.873999999996</v>
      </c>
      <c r="M14" s="88">
        <f t="shared" si="3"/>
        <v>0</v>
      </c>
      <c r="N14" s="88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80">
        <v>1458.65</v>
      </c>
      <c r="F15" s="81">
        <v>1.2</v>
      </c>
      <c r="G15" s="81">
        <v>15</v>
      </c>
      <c r="H15" s="133">
        <v>1750.38</v>
      </c>
      <c r="I15" s="133">
        <v>21879.75</v>
      </c>
      <c r="J15" s="82">
        <f>(E15*F15)</f>
        <v>1750.38</v>
      </c>
      <c r="K15" s="82">
        <f>E15*G15</f>
        <v>21879.75</v>
      </c>
      <c r="L15" s="83">
        <f>SUM(J15,K15)</f>
        <v>23630.13</v>
      </c>
      <c r="M15" s="82">
        <f t="shared" ref="M15:N17" si="4">J15-H15</f>
        <v>0</v>
      </c>
      <c r="N15" s="82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80">
        <v>1345.98</v>
      </c>
      <c r="F16" s="81">
        <v>1.2</v>
      </c>
      <c r="G16" s="81">
        <v>15</v>
      </c>
      <c r="H16" s="133">
        <v>1615.1759999999999</v>
      </c>
      <c r="I16" s="133">
        <v>20189.7</v>
      </c>
      <c r="J16" s="82">
        <f>(E16*F16)</f>
        <v>1615.1759999999999</v>
      </c>
      <c r="K16" s="82">
        <f>E16*G16</f>
        <v>20189.7</v>
      </c>
      <c r="L16" s="83">
        <f>SUM(J16,K16)</f>
        <v>21804.876</v>
      </c>
      <c r="M16" s="82">
        <f t="shared" si="4"/>
        <v>0</v>
      </c>
      <c r="N16" s="82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86">
        <v>1305.3399999999999</v>
      </c>
      <c r="F17" s="81">
        <v>1.2</v>
      </c>
      <c r="G17" s="81">
        <v>15</v>
      </c>
      <c r="H17" s="133">
        <v>1566.4079999999999</v>
      </c>
      <c r="I17" s="133">
        <v>19580.099999999999</v>
      </c>
      <c r="J17" s="82">
        <f>(E17*F17)</f>
        <v>1566.4079999999999</v>
      </c>
      <c r="K17" s="82">
        <f>E17*G17</f>
        <v>19580.099999999999</v>
      </c>
      <c r="L17" s="83">
        <f>SUM(J17,K17)</f>
        <v>21146.507999999998</v>
      </c>
      <c r="M17" s="82">
        <f t="shared" si="4"/>
        <v>0</v>
      </c>
      <c r="N17" s="82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8">
        <f>SUM(E15,E16,E17)</f>
        <v>4109.97</v>
      </c>
      <c r="F18" s="88"/>
      <c r="G18" s="88"/>
      <c r="H18" s="88">
        <f t="shared" ref="H18:S18" si="5">SUM(H15,H16,H17)</f>
        <v>4931.9639999999999</v>
      </c>
      <c r="I18" s="88">
        <f t="shared" si="5"/>
        <v>61649.549999999996</v>
      </c>
      <c r="J18" s="88">
        <f t="shared" si="5"/>
        <v>4931.9639999999999</v>
      </c>
      <c r="K18" s="88">
        <f t="shared" si="5"/>
        <v>61649.549999999996</v>
      </c>
      <c r="L18" s="88">
        <f t="shared" si="5"/>
        <v>66581.513999999996</v>
      </c>
      <c r="M18" s="88">
        <f t="shared" si="5"/>
        <v>0</v>
      </c>
      <c r="N18" s="88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80">
        <v>1542.43</v>
      </c>
      <c r="F19" s="81">
        <v>1.2</v>
      </c>
      <c r="G19" s="81">
        <v>15</v>
      </c>
      <c r="H19" s="133">
        <v>1850.9159999999999</v>
      </c>
      <c r="I19" s="133">
        <v>23136.45</v>
      </c>
      <c r="J19" s="82">
        <f>(E19*F19)</f>
        <v>1850.9159999999999</v>
      </c>
      <c r="K19" s="82">
        <f>E19*G19</f>
        <v>23136.45</v>
      </c>
      <c r="L19" s="83">
        <f>SUM(J19,K19)</f>
        <v>24987.366000000002</v>
      </c>
      <c r="M19" s="82">
        <f t="shared" ref="M19:N21" si="6">J19-H19</f>
        <v>0</v>
      </c>
      <c r="N19" s="82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80">
        <v>1560.8</v>
      </c>
      <c r="F20" s="81">
        <v>1.2</v>
      </c>
      <c r="G20" s="81">
        <v>15</v>
      </c>
      <c r="H20" s="133">
        <v>1872.9599999999998</v>
      </c>
      <c r="I20" s="133">
        <v>23412</v>
      </c>
      <c r="J20" s="82">
        <f>(E20*F20)</f>
        <v>1872.9599999999998</v>
      </c>
      <c r="K20" s="82">
        <f>E20*G20</f>
        <v>23412</v>
      </c>
      <c r="L20" s="83">
        <f>SUM(J20,K20)</f>
        <v>25284.959999999999</v>
      </c>
      <c r="M20" s="82">
        <f t="shared" si="6"/>
        <v>0</v>
      </c>
      <c r="N20" s="82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86">
        <v>1332.39</v>
      </c>
      <c r="F21" s="81">
        <v>1.2</v>
      </c>
      <c r="G21" s="81">
        <v>15</v>
      </c>
      <c r="H21" s="133">
        <v>1598.8680000000002</v>
      </c>
      <c r="I21" s="133">
        <v>19985.850000000002</v>
      </c>
      <c r="J21" s="82">
        <f>(E21*F21)</f>
        <v>1598.8680000000002</v>
      </c>
      <c r="K21" s="82">
        <f>E21*G21</f>
        <v>19985.850000000002</v>
      </c>
      <c r="L21" s="83">
        <f>SUM(J21,K21)</f>
        <v>21584.718000000001</v>
      </c>
      <c r="M21" s="82">
        <f t="shared" si="6"/>
        <v>0</v>
      </c>
      <c r="N21" s="82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8">
        <f>SUM(E19,E20,E21)</f>
        <v>4435.62</v>
      </c>
      <c r="F22" s="88"/>
      <c r="G22" s="88"/>
      <c r="H22" s="88">
        <f t="shared" ref="H22:S22" si="7">SUM(H19,H20,H21)</f>
        <v>5322.7439999999997</v>
      </c>
      <c r="I22" s="88">
        <f t="shared" si="7"/>
        <v>66534.3</v>
      </c>
      <c r="J22" s="88">
        <f t="shared" si="7"/>
        <v>5322.7439999999997</v>
      </c>
      <c r="K22" s="88">
        <f t="shared" si="7"/>
        <v>66534.3</v>
      </c>
      <c r="L22" s="88">
        <f t="shared" si="7"/>
        <v>71857.043999999994</v>
      </c>
      <c r="M22" s="88">
        <f t="shared" si="7"/>
        <v>0</v>
      </c>
      <c r="N22" s="88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5">
        <f>SUM(E10+E14+E18+E22)</f>
        <v>17862.400000000001</v>
      </c>
      <c r="F23" s="115"/>
      <c r="G23" s="115"/>
      <c r="H23" s="115">
        <f t="shared" ref="H23:S23" si="8">SUM(H10+H14+H18+H22)</f>
        <v>21434.879999999997</v>
      </c>
      <c r="I23" s="115">
        <f t="shared" si="8"/>
        <v>267936</v>
      </c>
      <c r="J23" s="115">
        <f t="shared" si="8"/>
        <v>21434.879999999997</v>
      </c>
      <c r="K23" s="115">
        <f t="shared" si="8"/>
        <v>267936</v>
      </c>
      <c r="L23" s="115">
        <f t="shared" si="8"/>
        <v>289370.88</v>
      </c>
      <c r="M23" s="115">
        <f t="shared" si="8"/>
        <v>0</v>
      </c>
      <c r="N23" s="115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5">
        <f>E23+'2012'!E24</f>
        <v>46514.520000000004</v>
      </c>
      <c r="F24" s="95"/>
      <c r="G24" s="95"/>
      <c r="H24" s="95">
        <f>H23+'2012'!H24</f>
        <v>55817.423999999992</v>
      </c>
      <c r="I24" s="95">
        <f>I23+'2012'!I24</f>
        <v>439391.45999999996</v>
      </c>
      <c r="J24" s="95">
        <f>J23+'2012'!J24</f>
        <v>55817.423999999992</v>
      </c>
      <c r="K24" s="95">
        <f>K23+'2012'!K24</f>
        <v>439391.45999999996</v>
      </c>
      <c r="L24" s="95">
        <f>L23+'2012'!L24</f>
        <v>495208.88400000002</v>
      </c>
      <c r="M24" s="95">
        <f>M23+'2012'!M24</f>
        <v>0</v>
      </c>
      <c r="N24" s="95">
        <f>N23+'2012'!N24</f>
        <v>0</v>
      </c>
      <c r="O24" s="95">
        <f>O23+'2012'!O24</f>
        <v>0</v>
      </c>
      <c r="P24" s="95">
        <f>P23+'2012'!P24</f>
        <v>0</v>
      </c>
      <c r="Q24" s="95">
        <f>Q23+'2012'!Q24</f>
        <v>0</v>
      </c>
      <c r="R24" s="95">
        <f>R23+'2012'!R24</f>
        <v>0</v>
      </c>
      <c r="S24" s="95">
        <f>S23+'2012'!S24</f>
        <v>0</v>
      </c>
      <c r="T24" s="95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80">
        <v>400.18</v>
      </c>
      <c r="F25" s="81">
        <v>1.2</v>
      </c>
      <c r="G25" s="81">
        <v>15</v>
      </c>
      <c r="H25" s="82">
        <f>E25*F25</f>
        <v>480.21600000000001</v>
      </c>
      <c r="I25" s="82">
        <f>E25*G25</f>
        <v>6002.7</v>
      </c>
      <c r="J25" s="82">
        <f>(E25*F25)</f>
        <v>480.21600000000001</v>
      </c>
      <c r="K25" s="82">
        <f>E25*G25</f>
        <v>6002.7</v>
      </c>
      <c r="L25" s="83">
        <f>SUM(J25,K25)</f>
        <v>6482.9160000000002</v>
      </c>
      <c r="M25" s="82">
        <f t="shared" ref="M25:N27" si="9">J25-H25</f>
        <v>0</v>
      </c>
      <c r="N25" s="82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86">
        <v>295.38</v>
      </c>
      <c r="F26" s="81">
        <v>1.2</v>
      </c>
      <c r="G26" s="81">
        <v>15</v>
      </c>
      <c r="H26" s="82">
        <f>E26*F26</f>
        <v>354.45599999999996</v>
      </c>
      <c r="I26" s="82">
        <f>E26*G26</f>
        <v>4430.7</v>
      </c>
      <c r="J26" s="82">
        <f>(E26*F26)</f>
        <v>354.45599999999996</v>
      </c>
      <c r="K26" s="82">
        <f>E26*G26</f>
        <v>4430.7</v>
      </c>
      <c r="L26" s="83">
        <f>SUM(J26,K26)</f>
        <v>4785.1559999999999</v>
      </c>
      <c r="M26" s="82">
        <f t="shared" si="9"/>
        <v>0</v>
      </c>
      <c r="N26" s="82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86">
        <v>363.02</v>
      </c>
      <c r="F27" s="81">
        <v>1.2</v>
      </c>
      <c r="G27" s="81">
        <v>15</v>
      </c>
      <c r="H27" s="82">
        <f>E27*F27</f>
        <v>435.62399999999997</v>
      </c>
      <c r="I27" s="82">
        <f>E27*G27</f>
        <v>5445.2999999999993</v>
      </c>
      <c r="J27" s="82">
        <f>(E27*F27)</f>
        <v>435.62399999999997</v>
      </c>
      <c r="K27" s="82">
        <f>E27*G27</f>
        <v>5445.2999999999993</v>
      </c>
      <c r="L27" s="83">
        <f>SUM(J27,K27)</f>
        <v>5880.9239999999991</v>
      </c>
      <c r="M27" s="82">
        <f t="shared" si="9"/>
        <v>0</v>
      </c>
      <c r="N27" s="82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8">
        <f>SUM(E25:E27)</f>
        <v>1058.58</v>
      </c>
      <c r="F28" s="88"/>
      <c r="G28" s="88"/>
      <c r="H28" s="99">
        <f>SUM(H25:H27)</f>
        <v>1270.296</v>
      </c>
      <c r="I28" s="99">
        <f>SUM(I25:I27)</f>
        <v>15878.699999999999</v>
      </c>
      <c r="J28" s="88">
        <f t="shared" ref="J28:S28" si="10">SUM(J25,J26,J27)</f>
        <v>1270.296</v>
      </c>
      <c r="K28" s="88">
        <f t="shared" si="10"/>
        <v>15878.699999999999</v>
      </c>
      <c r="L28" s="88">
        <f t="shared" si="10"/>
        <v>17148.995999999999</v>
      </c>
      <c r="M28" s="88">
        <f t="shared" si="10"/>
        <v>0</v>
      </c>
      <c r="N28" s="88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80">
        <v>405.9</v>
      </c>
      <c r="F29" s="81">
        <v>1.2</v>
      </c>
      <c r="G29" s="81">
        <v>15</v>
      </c>
      <c r="H29" s="82">
        <f>E29*F29</f>
        <v>487.07999999999993</v>
      </c>
      <c r="I29" s="82">
        <f>E29*G29</f>
        <v>6088.5</v>
      </c>
      <c r="J29" s="82">
        <f>(E29*F29)</f>
        <v>487.07999999999993</v>
      </c>
      <c r="K29" s="82">
        <f>E29*G29</f>
        <v>6088.5</v>
      </c>
      <c r="L29" s="83">
        <f>SUM(J29,K29)</f>
        <v>6575.58</v>
      </c>
      <c r="M29" s="82">
        <f t="shared" ref="M29:N31" si="11">J29-H29</f>
        <v>0</v>
      </c>
      <c r="N29" s="82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80">
        <v>422.3</v>
      </c>
      <c r="F30" s="81">
        <v>1.2</v>
      </c>
      <c r="G30" s="81">
        <v>15</v>
      </c>
      <c r="H30" s="82">
        <f>E30*F30</f>
        <v>506.76</v>
      </c>
      <c r="I30" s="82">
        <f>E30*G30</f>
        <v>6334.5</v>
      </c>
      <c r="J30" s="82">
        <f>(E30*F30)</f>
        <v>506.76</v>
      </c>
      <c r="K30" s="82">
        <f>E30*G30</f>
        <v>6334.5</v>
      </c>
      <c r="L30" s="83">
        <f>SUM(J30,K30)</f>
        <v>6841.26</v>
      </c>
      <c r="M30" s="82">
        <f t="shared" si="11"/>
        <v>0</v>
      </c>
      <c r="N30" s="82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80">
        <v>398.02</v>
      </c>
      <c r="F31" s="81">
        <v>1.2</v>
      </c>
      <c r="G31" s="81">
        <v>15</v>
      </c>
      <c r="H31" s="82">
        <f>E31*F31</f>
        <v>477.62399999999997</v>
      </c>
      <c r="I31" s="82">
        <f>E31*G31</f>
        <v>5970.2999999999993</v>
      </c>
      <c r="J31" s="82">
        <f>(E31*F31)</f>
        <v>477.62399999999997</v>
      </c>
      <c r="K31" s="82">
        <f>E31*G31</f>
        <v>5970.2999999999993</v>
      </c>
      <c r="L31" s="83">
        <f>SUM(J31,K31)</f>
        <v>6447.9239999999991</v>
      </c>
      <c r="M31" s="82">
        <f t="shared" si="11"/>
        <v>0</v>
      </c>
      <c r="N31" s="82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8">
        <f>SUM(E29,E30,E31)</f>
        <v>1226.22</v>
      </c>
      <c r="F32" s="88"/>
      <c r="G32" s="88"/>
      <c r="H32" s="99">
        <f>SUM(H29:H31)</f>
        <v>1471.4639999999999</v>
      </c>
      <c r="I32" s="99">
        <f>SUM(I29:I31)</f>
        <v>18393.3</v>
      </c>
      <c r="J32" s="88">
        <f t="shared" ref="J32:S32" si="12">SUM(J29,J30,J31)</f>
        <v>1471.4639999999999</v>
      </c>
      <c r="K32" s="88">
        <f t="shared" si="12"/>
        <v>18393.3</v>
      </c>
      <c r="L32" s="88">
        <f t="shared" si="12"/>
        <v>19864.763999999999</v>
      </c>
      <c r="M32" s="88">
        <f t="shared" si="12"/>
        <v>0</v>
      </c>
      <c r="N32" s="88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80">
        <v>476.92</v>
      </c>
      <c r="F33" s="81">
        <v>1.2</v>
      </c>
      <c r="G33" s="81">
        <v>15</v>
      </c>
      <c r="H33" s="82">
        <f>E33*F33</f>
        <v>572.30399999999997</v>
      </c>
      <c r="I33" s="82">
        <f>E33*G33</f>
        <v>7153.8</v>
      </c>
      <c r="J33" s="82">
        <f>(E33*F33)</f>
        <v>572.30399999999997</v>
      </c>
      <c r="K33" s="82">
        <f>E33*G33</f>
        <v>7153.8</v>
      </c>
      <c r="L33" s="83">
        <f>SUM(J33,K33)</f>
        <v>7726.1040000000003</v>
      </c>
      <c r="M33" s="82">
        <f t="shared" ref="M33:N35" si="13">J33-H33</f>
        <v>0</v>
      </c>
      <c r="N33" s="82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80">
        <v>459.42</v>
      </c>
      <c r="F34" s="81">
        <v>1.2</v>
      </c>
      <c r="G34" s="81">
        <v>15</v>
      </c>
      <c r="H34" s="82">
        <f>E34*F34</f>
        <v>551.30399999999997</v>
      </c>
      <c r="I34" s="82">
        <f>E34*G34</f>
        <v>6891.3</v>
      </c>
      <c r="J34" s="82">
        <f>(E34*F34)</f>
        <v>551.30399999999997</v>
      </c>
      <c r="K34" s="82">
        <f>E34*G34</f>
        <v>6891.3</v>
      </c>
      <c r="L34" s="83">
        <f>SUM(J34,K34)</f>
        <v>7442.6040000000003</v>
      </c>
      <c r="M34" s="82">
        <f t="shared" si="13"/>
        <v>0</v>
      </c>
      <c r="N34" s="82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86">
        <v>438.94</v>
      </c>
      <c r="F35" s="81">
        <v>1.2</v>
      </c>
      <c r="G35" s="81">
        <v>15</v>
      </c>
      <c r="H35" s="82">
        <f>E35*F35</f>
        <v>526.72799999999995</v>
      </c>
      <c r="I35" s="82">
        <f>E35*G35</f>
        <v>6584.1</v>
      </c>
      <c r="J35" s="82">
        <f>(E35*F35)</f>
        <v>526.72799999999995</v>
      </c>
      <c r="K35" s="82">
        <f>E35*G35</f>
        <v>6584.1</v>
      </c>
      <c r="L35" s="83">
        <f>SUM(J35,K35)</f>
        <v>7110.8280000000004</v>
      </c>
      <c r="M35" s="82">
        <f t="shared" si="13"/>
        <v>0</v>
      </c>
      <c r="N35" s="82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8">
        <f>SUM(E33,E34,E35)</f>
        <v>1375.28</v>
      </c>
      <c r="F36" s="88"/>
      <c r="G36" s="88"/>
      <c r="H36" s="99">
        <f>SUM(H33:H35)</f>
        <v>1650.3359999999998</v>
      </c>
      <c r="I36" s="99">
        <f>SUM(I33:I35)</f>
        <v>20629.2</v>
      </c>
      <c r="J36" s="88">
        <f t="shared" ref="J36:S36" si="14">SUM(J33,J34,J35)</f>
        <v>1650.3359999999998</v>
      </c>
      <c r="K36" s="88">
        <f t="shared" si="14"/>
        <v>20629.2</v>
      </c>
      <c r="L36" s="88">
        <f t="shared" si="14"/>
        <v>22279.536</v>
      </c>
      <c r="M36" s="88">
        <f t="shared" si="14"/>
        <v>0</v>
      </c>
      <c r="N36" s="88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80">
        <v>436.7</v>
      </c>
      <c r="F37" s="81">
        <v>1.2</v>
      </c>
      <c r="G37" s="81">
        <v>15</v>
      </c>
      <c r="H37" s="82">
        <f>E37*F37</f>
        <v>524.04</v>
      </c>
      <c r="I37" s="82">
        <f>E37*G37</f>
        <v>6550.5</v>
      </c>
      <c r="J37" s="82">
        <f>(E37*F37)</f>
        <v>524.04</v>
      </c>
      <c r="K37" s="82">
        <f>E37*G37</f>
        <v>6550.5</v>
      </c>
      <c r="L37" s="83">
        <f>SUM(J37,K37)</f>
        <v>7074.54</v>
      </c>
      <c r="M37" s="82">
        <f t="shared" ref="M37:N39" si="15">J37-H37</f>
        <v>0</v>
      </c>
      <c r="N37" s="82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80">
        <v>379.02</v>
      </c>
      <c r="F38" s="81">
        <v>1.2</v>
      </c>
      <c r="G38" s="81">
        <v>15</v>
      </c>
      <c r="H38" s="82">
        <f>E38*F38</f>
        <v>454.82399999999996</v>
      </c>
      <c r="I38" s="82">
        <f>E38*G38</f>
        <v>5685.2999999999993</v>
      </c>
      <c r="J38" s="82">
        <f>(E38*F38)</f>
        <v>454.82399999999996</v>
      </c>
      <c r="K38" s="82">
        <f>E38*G38</f>
        <v>5685.2999999999993</v>
      </c>
      <c r="L38" s="83">
        <f>SUM(J38,K38)</f>
        <v>6140.1239999999989</v>
      </c>
      <c r="M38" s="82">
        <f t="shared" si="15"/>
        <v>0</v>
      </c>
      <c r="N38" s="82">
        <f t="shared" si="15"/>
        <v>0</v>
      </c>
      <c r="O38" s="82"/>
      <c r="P38" s="82"/>
      <c r="Q38" s="84"/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86">
        <v>395.32</v>
      </c>
      <c r="F39" s="81">
        <v>1.2</v>
      </c>
      <c r="G39" s="81">
        <v>15</v>
      </c>
      <c r="H39" s="82">
        <f>E39*F39</f>
        <v>474.38399999999996</v>
      </c>
      <c r="I39" s="82">
        <f>E39*G39</f>
        <v>5929.8</v>
      </c>
      <c r="J39" s="82">
        <f>(E39*F39)</f>
        <v>474.38399999999996</v>
      </c>
      <c r="K39" s="82">
        <f>E39*G39</f>
        <v>5929.8</v>
      </c>
      <c r="L39" s="83">
        <f>SUM(J39,K39)</f>
        <v>6404.1840000000002</v>
      </c>
      <c r="M39" s="82">
        <f t="shared" si="15"/>
        <v>0</v>
      </c>
      <c r="N39" s="82">
        <f t="shared" si="15"/>
        <v>0</v>
      </c>
      <c r="O39" s="82"/>
      <c r="P39" s="82"/>
      <c r="Q39" s="84"/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8">
        <f>SUM(E37,E38,E39)</f>
        <v>1211.04</v>
      </c>
      <c r="F40" s="88"/>
      <c r="G40" s="88"/>
      <c r="H40" s="99">
        <f>SUM(H37:H39)</f>
        <v>1453.2479999999998</v>
      </c>
      <c r="I40" s="99">
        <f>SUM(I37:I39)</f>
        <v>18165.599999999999</v>
      </c>
      <c r="J40" s="88">
        <f t="shared" ref="J40:S40" si="16">SUM(J37,J38,J39)</f>
        <v>1453.2479999999998</v>
      </c>
      <c r="K40" s="88">
        <f t="shared" si="16"/>
        <v>18165.599999999999</v>
      </c>
      <c r="L40" s="88">
        <f t="shared" si="16"/>
        <v>19618.847999999998</v>
      </c>
      <c r="M40" s="88">
        <f t="shared" si="16"/>
        <v>0</v>
      </c>
      <c r="N40" s="88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5">
        <f>SUM(E28+E32+E36+E40)</f>
        <v>4871.12</v>
      </c>
      <c r="F41" s="115"/>
      <c r="G41" s="115"/>
      <c r="H41" s="118">
        <f>H28+H32+H36+H40</f>
        <v>5845.3439999999991</v>
      </c>
      <c r="I41" s="118">
        <f>I28+I32+I36+I40</f>
        <v>73066.799999999988</v>
      </c>
      <c r="J41" s="115">
        <f t="shared" ref="J41:S41" si="17">SUM(J28+J32+J36+J40)</f>
        <v>5845.3439999999991</v>
      </c>
      <c r="K41" s="115">
        <f t="shared" si="17"/>
        <v>73066.799999999988</v>
      </c>
      <c r="L41" s="115">
        <f t="shared" si="17"/>
        <v>78912.144</v>
      </c>
      <c r="M41" s="115">
        <f t="shared" si="17"/>
        <v>0</v>
      </c>
      <c r="N41" s="115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5">
        <f>E41+'2012'!E42</f>
        <v>14408.509999999998</v>
      </c>
      <c r="F42" s="95"/>
      <c r="G42" s="95"/>
      <c r="H42" s="95">
        <f>H41+'2012'!H42</f>
        <v>17290.212</v>
      </c>
      <c r="I42" s="95">
        <f>I41+'2012'!I42</f>
        <v>129753.32999999999</v>
      </c>
      <c r="J42" s="95">
        <f>J41+'2012'!J42</f>
        <v>17290.212</v>
      </c>
      <c r="K42" s="95">
        <f>K41+'2012'!K42</f>
        <v>129753.32999999999</v>
      </c>
      <c r="L42" s="95">
        <f>L41+'2012'!L42</f>
        <v>147043.54199999999</v>
      </c>
      <c r="M42" s="95">
        <f>M41+'2012'!M42</f>
        <v>0</v>
      </c>
      <c r="N42" s="95">
        <f>N41+'2012'!N42</f>
        <v>0</v>
      </c>
      <c r="O42" s="95">
        <f>O41+'2012'!O42</f>
        <v>0</v>
      </c>
      <c r="P42" s="95">
        <f>P41+'2012'!P42</f>
        <v>0</v>
      </c>
      <c r="Q42" s="95">
        <f>Q41+'2012'!Q42</f>
        <v>0</v>
      </c>
      <c r="R42" s="95">
        <f>R41+'2012'!R42</f>
        <v>0</v>
      </c>
      <c r="S42" s="95">
        <f>S41+'2012'!S42</f>
        <v>0</v>
      </c>
      <c r="T42" s="97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80">
        <v>235.1</v>
      </c>
      <c r="F43" s="81">
        <v>1.2</v>
      </c>
      <c r="G43" s="81">
        <v>15</v>
      </c>
      <c r="H43" s="82">
        <f>E43*F43</f>
        <v>282.12</v>
      </c>
      <c r="I43" s="82">
        <f>E43*G43</f>
        <v>3526.5</v>
      </c>
      <c r="J43" s="82">
        <f>(E43*F43)</f>
        <v>282.12</v>
      </c>
      <c r="K43" s="82">
        <f>E43*G43</f>
        <v>3526.5</v>
      </c>
      <c r="L43" s="83">
        <f>SUM(J43,K43)</f>
        <v>3808.62</v>
      </c>
      <c r="M43" s="82">
        <f t="shared" ref="M43:N45" si="18">J43-H43</f>
        <v>0</v>
      </c>
      <c r="N43" s="82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86">
        <v>188.6</v>
      </c>
      <c r="F44" s="81">
        <v>1.2</v>
      </c>
      <c r="G44" s="81">
        <v>15</v>
      </c>
      <c r="H44" s="82">
        <f>E44*F44</f>
        <v>226.32</v>
      </c>
      <c r="I44" s="82">
        <f>E44*G44</f>
        <v>2829</v>
      </c>
      <c r="J44" s="82">
        <f>(E44*F44)</f>
        <v>226.32</v>
      </c>
      <c r="K44" s="82">
        <f>E44*G44</f>
        <v>2829</v>
      </c>
      <c r="L44" s="83">
        <f>SUM(J44,K44)</f>
        <v>3055.32</v>
      </c>
      <c r="M44" s="82">
        <f t="shared" si="18"/>
        <v>0</v>
      </c>
      <c r="N44" s="82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86">
        <v>259.44</v>
      </c>
      <c r="F45" s="81">
        <v>1.2</v>
      </c>
      <c r="G45" s="81">
        <v>15</v>
      </c>
      <c r="H45" s="82">
        <f>E45*F45</f>
        <v>311.32799999999997</v>
      </c>
      <c r="I45" s="82">
        <f>E45*G45</f>
        <v>3891.6</v>
      </c>
      <c r="J45" s="82">
        <f>(E45*F45)</f>
        <v>311.32799999999997</v>
      </c>
      <c r="K45" s="82">
        <f>E45*G45</f>
        <v>3891.6</v>
      </c>
      <c r="L45" s="83">
        <f>SUM(J45,K45)</f>
        <v>4202.9279999999999</v>
      </c>
      <c r="M45" s="82">
        <f t="shared" si="18"/>
        <v>0</v>
      </c>
      <c r="N45" s="82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8">
        <f>SUM(E43,E44,E45)</f>
        <v>683.14</v>
      </c>
      <c r="F46" s="88"/>
      <c r="G46" s="88"/>
      <c r="H46" s="99">
        <f>SUM(H43:H45)</f>
        <v>819.76800000000003</v>
      </c>
      <c r="I46" s="99">
        <f>SUM(I43:I45)</f>
        <v>10247.1</v>
      </c>
      <c r="J46" s="88">
        <f t="shared" ref="J46:S46" si="19">SUM(J43,J44,J45)</f>
        <v>819.76800000000003</v>
      </c>
      <c r="K46" s="88">
        <f t="shared" si="19"/>
        <v>10247.1</v>
      </c>
      <c r="L46" s="88">
        <f t="shared" si="19"/>
        <v>11066.868</v>
      </c>
      <c r="M46" s="88">
        <f t="shared" si="19"/>
        <v>0</v>
      </c>
      <c r="N46" s="88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80">
        <v>257.06</v>
      </c>
      <c r="F47" s="81">
        <v>1.2</v>
      </c>
      <c r="G47" s="81">
        <v>15</v>
      </c>
      <c r="H47" s="82">
        <f>E47*F47</f>
        <v>308.47199999999998</v>
      </c>
      <c r="I47" s="82">
        <f>E47*G47</f>
        <v>3855.9</v>
      </c>
      <c r="J47" s="82">
        <f>(E47*F47)</f>
        <v>308.47199999999998</v>
      </c>
      <c r="K47" s="82">
        <f>E47*G47</f>
        <v>3855.9</v>
      </c>
      <c r="L47" s="83">
        <f>SUM(J47,K47)</f>
        <v>4164.3720000000003</v>
      </c>
      <c r="M47" s="82">
        <f t="shared" ref="M47:N49" si="20">J47-H47</f>
        <v>0</v>
      </c>
      <c r="N47" s="82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80">
        <v>257.12</v>
      </c>
      <c r="F48" s="81">
        <v>1.2</v>
      </c>
      <c r="G48" s="81">
        <v>15</v>
      </c>
      <c r="H48" s="82">
        <f>E48*F48</f>
        <v>308.54399999999998</v>
      </c>
      <c r="I48" s="82">
        <f>E48*G48</f>
        <v>3856.8</v>
      </c>
      <c r="J48" s="82">
        <f>(E48*F48)</f>
        <v>308.54399999999998</v>
      </c>
      <c r="K48" s="82">
        <f>E48*G48</f>
        <v>3856.8</v>
      </c>
      <c r="L48" s="83">
        <f>SUM(J48,K48)</f>
        <v>4165.3440000000001</v>
      </c>
      <c r="M48" s="82">
        <f t="shared" si="20"/>
        <v>0</v>
      </c>
      <c r="N48" s="82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80">
        <v>223</v>
      </c>
      <c r="F49" s="81">
        <v>1.2</v>
      </c>
      <c r="G49" s="81">
        <v>15</v>
      </c>
      <c r="H49" s="82">
        <f>E49*F49</f>
        <v>267.59999999999997</v>
      </c>
      <c r="I49" s="82">
        <f>E49*G49</f>
        <v>3345</v>
      </c>
      <c r="J49" s="82">
        <f>(E49*F49)</f>
        <v>267.59999999999997</v>
      </c>
      <c r="K49" s="82">
        <f>E49*G49</f>
        <v>3345</v>
      </c>
      <c r="L49" s="83">
        <f>SUM(J49,K49)</f>
        <v>3612.6</v>
      </c>
      <c r="M49" s="82">
        <f t="shared" si="20"/>
        <v>0</v>
      </c>
      <c r="N49" s="82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8">
        <f>SUM(E47,E48,E49)</f>
        <v>737.18000000000006</v>
      </c>
      <c r="F50" s="88"/>
      <c r="G50" s="88"/>
      <c r="H50" s="99">
        <f>SUM(H47:H49)</f>
        <v>884.61599999999999</v>
      </c>
      <c r="I50" s="99">
        <f>SUM(I47:I49)</f>
        <v>11057.7</v>
      </c>
      <c r="J50" s="88">
        <f t="shared" ref="J50:S50" si="21">SUM(J47,J48,J49)</f>
        <v>884.61599999999999</v>
      </c>
      <c r="K50" s="88">
        <f t="shared" si="21"/>
        <v>11057.7</v>
      </c>
      <c r="L50" s="88">
        <f t="shared" si="21"/>
        <v>11942.316000000001</v>
      </c>
      <c r="M50" s="88">
        <f t="shared" si="21"/>
        <v>0</v>
      </c>
      <c r="N50" s="88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80">
        <v>283.72000000000003</v>
      </c>
      <c r="F51" s="81">
        <v>1.2</v>
      </c>
      <c r="G51" s="81">
        <v>15</v>
      </c>
      <c r="H51" s="82">
        <f>E51*F51</f>
        <v>340.464</v>
      </c>
      <c r="I51" s="82">
        <f>E51*G51</f>
        <v>4255.8</v>
      </c>
      <c r="J51" s="82">
        <f>(E51*F51)</f>
        <v>340.464</v>
      </c>
      <c r="K51" s="82">
        <f>E51*G51</f>
        <v>4255.8</v>
      </c>
      <c r="L51" s="83">
        <f>SUM(J51,K51)</f>
        <v>4596.2640000000001</v>
      </c>
      <c r="M51" s="82">
        <f t="shared" ref="M51:N53" si="22">J51-H51</f>
        <v>0</v>
      </c>
      <c r="N51" s="82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86">
        <v>300</v>
      </c>
      <c r="F52" s="81">
        <v>1.2</v>
      </c>
      <c r="G52" s="81">
        <v>15</v>
      </c>
      <c r="H52" s="82">
        <f>E52*F52</f>
        <v>360</v>
      </c>
      <c r="I52" s="82">
        <f>E52*G52</f>
        <v>4500</v>
      </c>
      <c r="J52" s="82">
        <f>(E52*F52)</f>
        <v>360</v>
      </c>
      <c r="K52" s="82">
        <f>E52*G52</f>
        <v>4500</v>
      </c>
      <c r="L52" s="83">
        <f>SUM(J52,K52)</f>
        <v>4860</v>
      </c>
      <c r="M52" s="82">
        <f t="shared" si="22"/>
        <v>0</v>
      </c>
      <c r="N52" s="82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86">
        <v>283.12</v>
      </c>
      <c r="F53" s="81">
        <v>1.2</v>
      </c>
      <c r="G53" s="81">
        <v>15</v>
      </c>
      <c r="H53" s="82">
        <f>E53*F53</f>
        <v>339.74399999999997</v>
      </c>
      <c r="I53" s="82">
        <f>E53*G53</f>
        <v>4246.8</v>
      </c>
      <c r="J53" s="82">
        <f>(E53*F53)</f>
        <v>339.74399999999997</v>
      </c>
      <c r="K53" s="82">
        <f>E53*G53</f>
        <v>4246.8</v>
      </c>
      <c r="L53" s="83">
        <f>SUM(J53,K53)</f>
        <v>4586.5439999999999</v>
      </c>
      <c r="M53" s="82">
        <f t="shared" si="22"/>
        <v>0</v>
      </c>
      <c r="N53" s="82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8">
        <f>SUM(E51,E52,E53)</f>
        <v>866.84</v>
      </c>
      <c r="F54" s="88"/>
      <c r="G54" s="88"/>
      <c r="H54" s="99">
        <f>SUM(H51:H53)</f>
        <v>1040.2079999999999</v>
      </c>
      <c r="I54" s="99">
        <f>SUM(I51:I53)</f>
        <v>13002.599999999999</v>
      </c>
      <c r="J54" s="88">
        <f t="shared" ref="J54:S54" si="23">SUM(J51,J52,J53)</f>
        <v>1040.2079999999999</v>
      </c>
      <c r="K54" s="88">
        <f t="shared" si="23"/>
        <v>13002.599999999999</v>
      </c>
      <c r="L54" s="88">
        <f t="shared" si="23"/>
        <v>14042.807999999999</v>
      </c>
      <c r="M54" s="88">
        <f t="shared" si="23"/>
        <v>0</v>
      </c>
      <c r="N54" s="88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80">
        <v>306.22000000000003</v>
      </c>
      <c r="F55" s="81">
        <v>1.2</v>
      </c>
      <c r="G55" s="81">
        <v>15</v>
      </c>
      <c r="H55" s="82">
        <f>E55*F55</f>
        <v>367.464</v>
      </c>
      <c r="I55" s="82">
        <f>E55*G55</f>
        <v>4593.3</v>
      </c>
      <c r="J55" s="82">
        <f>(E55*F55)</f>
        <v>367.464</v>
      </c>
      <c r="K55" s="82">
        <f>E55*G55</f>
        <v>4593.3</v>
      </c>
      <c r="L55" s="83">
        <f>SUM(J55,K55)</f>
        <v>4960.7640000000001</v>
      </c>
      <c r="M55" s="82">
        <f t="shared" ref="M55:N57" si="24">J55-H55</f>
        <v>0</v>
      </c>
      <c r="N55" s="82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80">
        <v>237.24</v>
      </c>
      <c r="F56" s="81">
        <v>1.2</v>
      </c>
      <c r="G56" s="81">
        <v>15</v>
      </c>
      <c r="H56" s="82">
        <f>E56*F56</f>
        <v>284.68799999999999</v>
      </c>
      <c r="I56" s="82">
        <f>E56*G56</f>
        <v>3558.6000000000004</v>
      </c>
      <c r="J56" s="82">
        <f>(E56*F56)</f>
        <v>284.68799999999999</v>
      </c>
      <c r="K56" s="82">
        <f>E56*G56</f>
        <v>3558.6000000000004</v>
      </c>
      <c r="L56" s="83">
        <f>SUM(J56,K56)</f>
        <v>3843.2880000000005</v>
      </c>
      <c r="M56" s="82">
        <f t="shared" si="24"/>
        <v>0</v>
      </c>
      <c r="N56" s="82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86">
        <v>269.95999999999998</v>
      </c>
      <c r="F57" s="81">
        <v>1.2</v>
      </c>
      <c r="G57" s="81">
        <v>15</v>
      </c>
      <c r="H57" s="82">
        <f>E57*F57</f>
        <v>323.95199999999994</v>
      </c>
      <c r="I57" s="82">
        <f>E57*G57</f>
        <v>4049.3999999999996</v>
      </c>
      <c r="J57" s="82">
        <f>(E57*F57)</f>
        <v>323.95199999999994</v>
      </c>
      <c r="K57" s="82">
        <f>E57*G57</f>
        <v>4049.3999999999996</v>
      </c>
      <c r="L57" s="83">
        <f>SUM(J57,K57)</f>
        <v>4373.3519999999999</v>
      </c>
      <c r="M57" s="82">
        <f t="shared" si="24"/>
        <v>0</v>
      </c>
      <c r="N57" s="82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8">
        <f>SUM(E55,E56,E57)</f>
        <v>813.42000000000007</v>
      </c>
      <c r="F58" s="88"/>
      <c r="G58" s="88"/>
      <c r="H58" s="99">
        <f>SUM(H55:H57)</f>
        <v>976.10400000000004</v>
      </c>
      <c r="I58" s="99">
        <f>SUM(I55:I57)</f>
        <v>12201.3</v>
      </c>
      <c r="J58" s="88">
        <f t="shared" ref="J58:S58" si="25">SUM(J55,J56,J57)</f>
        <v>976.10400000000004</v>
      </c>
      <c r="K58" s="88">
        <f t="shared" si="25"/>
        <v>12201.3</v>
      </c>
      <c r="L58" s="88">
        <f t="shared" si="25"/>
        <v>13177.403999999999</v>
      </c>
      <c r="M58" s="88">
        <f t="shared" si="25"/>
        <v>0</v>
      </c>
      <c r="N58" s="88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5">
        <f>SUM(E46+E50+E54+E58)</f>
        <v>3100.5800000000004</v>
      </c>
      <c r="F59" s="115"/>
      <c r="G59" s="115"/>
      <c r="H59" s="118">
        <f>H46+H50+H54+H58</f>
        <v>3720.6959999999999</v>
      </c>
      <c r="I59" s="118">
        <f>I46+I50+I54+I58</f>
        <v>46508.7</v>
      </c>
      <c r="J59" s="115">
        <f t="shared" ref="J59:S59" si="26">SUM(J46+J50+J54+J58)</f>
        <v>3720.6959999999999</v>
      </c>
      <c r="K59" s="115">
        <f t="shared" si="26"/>
        <v>46508.7</v>
      </c>
      <c r="L59" s="115">
        <f t="shared" si="26"/>
        <v>50229.395999999993</v>
      </c>
      <c r="M59" s="115">
        <f t="shared" si="26"/>
        <v>0</v>
      </c>
      <c r="N59" s="115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5">
        <f>E59+'2012'!E60</f>
        <v>8974.24</v>
      </c>
      <c r="F60" s="95"/>
      <c r="G60" s="95"/>
      <c r="H60" s="95">
        <f>H59+'2012'!H60</f>
        <v>10769.088</v>
      </c>
      <c r="I60" s="95">
        <f>I59+'2012'!I60</f>
        <v>80932.56</v>
      </c>
      <c r="J60" s="95">
        <f>J59+'2012'!J60</f>
        <v>10769.088</v>
      </c>
      <c r="K60" s="95">
        <f>K59+'2012'!K60</f>
        <v>80932.56</v>
      </c>
      <c r="L60" s="95">
        <f>L59+'2012'!L60</f>
        <v>91701.647999999986</v>
      </c>
      <c r="M60" s="95">
        <f>M59+'2012'!M60</f>
        <v>0</v>
      </c>
      <c r="N60" s="95">
        <f>N59+'2012'!N60</f>
        <v>0</v>
      </c>
      <c r="O60" s="95">
        <f>O59+'2012'!O60</f>
        <v>0</v>
      </c>
      <c r="P60" s="95">
        <f>P59+'2012'!P60</f>
        <v>0</v>
      </c>
      <c r="Q60" s="95">
        <f>Q59+'2012'!Q60</f>
        <v>0</v>
      </c>
      <c r="R60" s="95">
        <f>R59+'2012'!R60</f>
        <v>0</v>
      </c>
      <c r="S60" s="95">
        <f>S59+'2012'!S60</f>
        <v>0</v>
      </c>
      <c r="T60" s="97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80">
        <v>285.72000000000003</v>
      </c>
      <c r="F61" s="81">
        <v>1.2</v>
      </c>
      <c r="G61" s="81">
        <v>15</v>
      </c>
      <c r="H61" s="82">
        <f>E61*F61</f>
        <v>342.86400000000003</v>
      </c>
      <c r="I61" s="82">
        <f>E61*G61</f>
        <v>4285.8</v>
      </c>
      <c r="J61" s="82">
        <f>(E61*F61)</f>
        <v>342.86400000000003</v>
      </c>
      <c r="K61" s="82">
        <f>E61*G61</f>
        <v>4285.8</v>
      </c>
      <c r="L61" s="83">
        <f>SUM(J61,K61)</f>
        <v>4628.6640000000007</v>
      </c>
      <c r="M61" s="82">
        <f t="shared" ref="M61:N63" si="27">J61-H61</f>
        <v>0</v>
      </c>
      <c r="N61" s="82">
        <f t="shared" si="27"/>
        <v>0</v>
      </c>
      <c r="O61" s="82"/>
      <c r="P61" s="82"/>
      <c r="Q61" s="84"/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86">
        <v>277.27999999999997</v>
      </c>
      <c r="F62" s="81">
        <v>1.2</v>
      </c>
      <c r="G62" s="81">
        <v>15</v>
      </c>
      <c r="H62" s="82">
        <f>E62*F62</f>
        <v>332.73599999999993</v>
      </c>
      <c r="I62" s="82">
        <f>E62*G62</f>
        <v>4159.2</v>
      </c>
      <c r="J62" s="82">
        <f>(E62*F62)</f>
        <v>332.73599999999993</v>
      </c>
      <c r="K62" s="82">
        <f>E62*G62</f>
        <v>4159.2</v>
      </c>
      <c r="L62" s="83">
        <f>SUM(J62,K62)</f>
        <v>4491.9359999999997</v>
      </c>
      <c r="M62" s="82">
        <f t="shared" si="27"/>
        <v>0</v>
      </c>
      <c r="N62" s="82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86">
        <v>358.2</v>
      </c>
      <c r="F63" s="81">
        <v>1.2</v>
      </c>
      <c r="G63" s="81">
        <v>15</v>
      </c>
      <c r="H63" s="82">
        <f>E63*F63</f>
        <v>429.84</v>
      </c>
      <c r="I63" s="82">
        <f>E63*G63</f>
        <v>5373</v>
      </c>
      <c r="J63" s="82">
        <f>(E63*F63)</f>
        <v>429.84</v>
      </c>
      <c r="K63" s="82">
        <f>E63*G63</f>
        <v>5373</v>
      </c>
      <c r="L63" s="83">
        <f>SUM(J63,K63)</f>
        <v>5802.84</v>
      </c>
      <c r="M63" s="82">
        <f t="shared" si="27"/>
        <v>0</v>
      </c>
      <c r="N63" s="82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8">
        <f>SUM(E61,E62,E63)</f>
        <v>921.2</v>
      </c>
      <c r="F64" s="88"/>
      <c r="G64" s="88"/>
      <c r="H64" s="99">
        <f>SUM(H61:H63)</f>
        <v>1105.4399999999998</v>
      </c>
      <c r="I64" s="99">
        <f>SUM(I61:I63)</f>
        <v>13818</v>
      </c>
      <c r="J64" s="88">
        <f t="shared" ref="J64:S64" si="28">SUM(J61,J62,J63)</f>
        <v>1105.4399999999998</v>
      </c>
      <c r="K64" s="88">
        <f t="shared" si="28"/>
        <v>13818</v>
      </c>
      <c r="L64" s="88">
        <f t="shared" si="28"/>
        <v>14923.44</v>
      </c>
      <c r="M64" s="88">
        <f t="shared" si="28"/>
        <v>0</v>
      </c>
      <c r="N64" s="88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80">
        <v>387.03</v>
      </c>
      <c r="F65" s="81">
        <v>1.2</v>
      </c>
      <c r="G65" s="81">
        <v>15</v>
      </c>
      <c r="H65" s="82">
        <f>E65*F65</f>
        <v>464.43599999999992</v>
      </c>
      <c r="I65" s="82">
        <f>E65*G65</f>
        <v>5805.45</v>
      </c>
      <c r="J65" s="82">
        <f>(E65*F65)</f>
        <v>464.43599999999992</v>
      </c>
      <c r="K65" s="82">
        <f>E65*G65</f>
        <v>5805.45</v>
      </c>
      <c r="L65" s="83">
        <f>SUM(J65,K65)</f>
        <v>6269.8859999999995</v>
      </c>
      <c r="M65" s="82">
        <f t="shared" ref="M65:N67" si="29">J65-H65</f>
        <v>0</v>
      </c>
      <c r="N65" s="82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80">
        <v>417.42</v>
      </c>
      <c r="F66" s="81">
        <v>1.2</v>
      </c>
      <c r="G66" s="81">
        <v>15</v>
      </c>
      <c r="H66" s="82">
        <f>E66*F66</f>
        <v>500.904</v>
      </c>
      <c r="I66" s="82">
        <f>E66*G66</f>
        <v>6261.3</v>
      </c>
      <c r="J66" s="82">
        <f>(E66*F66)</f>
        <v>500.904</v>
      </c>
      <c r="K66" s="82">
        <f>E66*G66</f>
        <v>6261.3</v>
      </c>
      <c r="L66" s="83">
        <f>SUM(J66,K66)</f>
        <v>6762.2039999999997</v>
      </c>
      <c r="M66" s="82">
        <f t="shared" si="29"/>
        <v>0</v>
      </c>
      <c r="N66" s="82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80">
        <v>347.86</v>
      </c>
      <c r="F67" s="81">
        <v>1.2</v>
      </c>
      <c r="G67" s="81">
        <v>15</v>
      </c>
      <c r="H67" s="82">
        <f>E67*F67</f>
        <v>417.43200000000002</v>
      </c>
      <c r="I67" s="82">
        <f>E67*G67</f>
        <v>5217.9000000000005</v>
      </c>
      <c r="J67" s="82">
        <f>(E67*F67)</f>
        <v>417.43200000000002</v>
      </c>
      <c r="K67" s="82">
        <f>E67*G67</f>
        <v>5217.9000000000005</v>
      </c>
      <c r="L67" s="83">
        <f>SUM(J67,K67)</f>
        <v>5635.3320000000003</v>
      </c>
      <c r="M67" s="82">
        <f t="shared" si="29"/>
        <v>0</v>
      </c>
      <c r="N67" s="82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8">
        <f>SUM(E65,E66,E67)</f>
        <v>1152.31</v>
      </c>
      <c r="F68" s="88"/>
      <c r="G68" s="88"/>
      <c r="H68" s="99">
        <f>SUM(H65:H67)</f>
        <v>1382.7719999999999</v>
      </c>
      <c r="I68" s="99">
        <f>SUM(I65:I67)</f>
        <v>17284.650000000001</v>
      </c>
      <c r="J68" s="88">
        <f t="shared" ref="J68:S68" si="30">SUM(J65,J66,J67)</f>
        <v>1382.7719999999999</v>
      </c>
      <c r="K68" s="88">
        <f t="shared" si="30"/>
        <v>17284.650000000001</v>
      </c>
      <c r="L68" s="88">
        <f t="shared" si="30"/>
        <v>18667.421999999999</v>
      </c>
      <c r="M68" s="88">
        <f t="shared" si="30"/>
        <v>0</v>
      </c>
      <c r="N68" s="88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80">
        <v>342.44</v>
      </c>
      <c r="F69" s="81">
        <v>1.2</v>
      </c>
      <c r="G69" s="81">
        <v>15</v>
      </c>
      <c r="H69" s="82">
        <f>E69*F69</f>
        <v>410.928</v>
      </c>
      <c r="I69" s="82">
        <f>E69*G69</f>
        <v>5136.6000000000004</v>
      </c>
      <c r="J69" s="82">
        <f>(E69*F69)</f>
        <v>410.928</v>
      </c>
      <c r="K69" s="82">
        <f t="shared" ref="K69:K75" si="31">E69*G69</f>
        <v>5136.6000000000004</v>
      </c>
      <c r="L69" s="83">
        <f>SUM(J69,K69)</f>
        <v>5547.5280000000002</v>
      </c>
      <c r="M69" s="82">
        <f t="shared" ref="M69:N71" si="32">J69-H69</f>
        <v>0</v>
      </c>
      <c r="N69" s="82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80">
        <v>368.1</v>
      </c>
      <c r="F70" s="81">
        <v>1.2</v>
      </c>
      <c r="G70" s="81">
        <v>15</v>
      </c>
      <c r="H70" s="82">
        <f>E70*F70</f>
        <v>441.72</v>
      </c>
      <c r="I70" s="82">
        <f>E70*G70</f>
        <v>5521.5</v>
      </c>
      <c r="J70" s="82">
        <f>(E70*F70)</f>
        <v>441.72</v>
      </c>
      <c r="K70" s="82">
        <f t="shared" si="31"/>
        <v>5521.5</v>
      </c>
      <c r="L70" s="83">
        <f>SUM(J70,K70)</f>
        <v>5963.22</v>
      </c>
      <c r="M70" s="82">
        <f t="shared" si="32"/>
        <v>0</v>
      </c>
      <c r="N70" s="82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86">
        <v>396.56</v>
      </c>
      <c r="F71" s="81">
        <v>1.2</v>
      </c>
      <c r="G71" s="81">
        <v>15</v>
      </c>
      <c r="H71" s="82">
        <f>E71*F71</f>
        <v>475.87199999999996</v>
      </c>
      <c r="I71" s="82">
        <f>E71*G71</f>
        <v>5948.4</v>
      </c>
      <c r="J71" s="82">
        <f>(E71*F71)</f>
        <v>475.87199999999996</v>
      </c>
      <c r="K71" s="82">
        <f t="shared" si="31"/>
        <v>5948.4</v>
      </c>
      <c r="L71" s="83">
        <f>SUM(J71,K71)</f>
        <v>6424.2719999999999</v>
      </c>
      <c r="M71" s="82">
        <f t="shared" si="32"/>
        <v>0</v>
      </c>
      <c r="N71" s="82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8">
        <f>SUM(E69,E70,E71)</f>
        <v>1107.0999999999999</v>
      </c>
      <c r="F72" s="88"/>
      <c r="G72" s="88"/>
      <c r="H72" s="99">
        <f>SUM(H69:H71)</f>
        <v>1328.52</v>
      </c>
      <c r="I72" s="99">
        <f>SUM(I69:I71)</f>
        <v>16606.5</v>
      </c>
      <c r="J72" s="88">
        <f t="shared" ref="J72:S72" si="33">SUM(J69,J70,J71)</f>
        <v>1328.52</v>
      </c>
      <c r="K72" s="88">
        <f t="shared" si="33"/>
        <v>16606.5</v>
      </c>
      <c r="L72" s="88">
        <f t="shared" si="33"/>
        <v>17935.02</v>
      </c>
      <c r="M72" s="88">
        <f t="shared" si="33"/>
        <v>0</v>
      </c>
      <c r="N72" s="88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80">
        <v>430.26</v>
      </c>
      <c r="F73" s="81">
        <v>1.2</v>
      </c>
      <c r="G73" s="81">
        <v>15</v>
      </c>
      <c r="H73" s="82">
        <f>E73*F73</f>
        <v>516.31200000000001</v>
      </c>
      <c r="I73" s="82">
        <f>E73*G73</f>
        <v>6453.9</v>
      </c>
      <c r="J73" s="82">
        <f>(E73*F73)</f>
        <v>516.31200000000001</v>
      </c>
      <c r="K73" s="82">
        <f t="shared" si="31"/>
        <v>6453.9</v>
      </c>
      <c r="L73" s="83">
        <f>SUM(J73,K73)</f>
        <v>6970.2119999999995</v>
      </c>
      <c r="M73" s="82">
        <f t="shared" ref="M73:N75" si="34">J73-H73</f>
        <v>0</v>
      </c>
      <c r="N73" s="82">
        <f>K73-I73</f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80">
        <v>358.36</v>
      </c>
      <c r="F74" s="81">
        <v>1.2</v>
      </c>
      <c r="G74" s="81">
        <v>15</v>
      </c>
      <c r="H74" s="82">
        <f>E74*F74</f>
        <v>430.03199999999998</v>
      </c>
      <c r="I74" s="82">
        <f>E74*G74</f>
        <v>5375.4000000000005</v>
      </c>
      <c r="J74" s="82">
        <f>(E74*F74)</f>
        <v>430.03199999999998</v>
      </c>
      <c r="K74" s="82">
        <f t="shared" si="31"/>
        <v>5375.4000000000005</v>
      </c>
      <c r="L74" s="83">
        <f>SUM(J74,K74)</f>
        <v>5805.4320000000007</v>
      </c>
      <c r="M74" s="82">
        <f t="shared" si="34"/>
        <v>0</v>
      </c>
      <c r="N74" s="82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86">
        <v>326.04000000000002</v>
      </c>
      <c r="F75" s="81">
        <v>1.2</v>
      </c>
      <c r="G75" s="81">
        <v>15</v>
      </c>
      <c r="H75" s="82">
        <f>E75*F75</f>
        <v>391.24799999999999</v>
      </c>
      <c r="I75" s="82">
        <f>E75*G75</f>
        <v>4890.6000000000004</v>
      </c>
      <c r="J75" s="82">
        <f>(E75*F75)</f>
        <v>391.24799999999999</v>
      </c>
      <c r="K75" s="82">
        <f t="shared" si="31"/>
        <v>4890.6000000000004</v>
      </c>
      <c r="L75" s="83">
        <f>SUM(J75,K75)</f>
        <v>5281.848</v>
      </c>
      <c r="M75" s="82">
        <f t="shared" si="34"/>
        <v>0</v>
      </c>
      <c r="N75" s="82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8">
        <f>SUM(E73,E74,E75)</f>
        <v>1114.6600000000001</v>
      </c>
      <c r="F76" s="88"/>
      <c r="G76" s="88"/>
      <c r="H76" s="99">
        <f>SUM(H73:H75)</f>
        <v>1337.5920000000001</v>
      </c>
      <c r="I76" s="99">
        <f>SUM(I73:I75)</f>
        <v>16719.900000000001</v>
      </c>
      <c r="J76" s="88">
        <f t="shared" ref="J76:S76" si="35">SUM(J73,J74,J75)</f>
        <v>1337.5920000000001</v>
      </c>
      <c r="K76" s="88">
        <f t="shared" si="35"/>
        <v>16719.900000000001</v>
      </c>
      <c r="L76" s="88">
        <f t="shared" si="35"/>
        <v>18057.491999999998</v>
      </c>
      <c r="M76" s="88">
        <f t="shared" si="35"/>
        <v>0</v>
      </c>
      <c r="N76" s="88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5">
        <f>SUM(E64+E68+E72+E76)</f>
        <v>4295.2700000000004</v>
      </c>
      <c r="F77" s="115"/>
      <c r="G77" s="115"/>
      <c r="H77" s="118">
        <f>H64+H68+H72+H76</f>
        <v>5154.3239999999996</v>
      </c>
      <c r="I77" s="118">
        <f>I64+I68+I72+I76</f>
        <v>64429.05</v>
      </c>
      <c r="J77" s="115">
        <f t="shared" ref="J77:S77" si="36">SUM(J64+J68+J72+J76)</f>
        <v>5154.3239999999996</v>
      </c>
      <c r="K77" s="115">
        <f t="shared" si="36"/>
        <v>64429.05</v>
      </c>
      <c r="L77" s="115">
        <f t="shared" si="36"/>
        <v>69583.373999999996</v>
      </c>
      <c r="M77" s="115">
        <f t="shared" si="36"/>
        <v>0</v>
      </c>
      <c r="N77" s="115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5">
        <f>E77+'2012'!E78</f>
        <v>12299.39</v>
      </c>
      <c r="F78" s="95"/>
      <c r="G78" s="95"/>
      <c r="H78" s="95">
        <f>H77+'2012'!H78</f>
        <v>14759.268</v>
      </c>
      <c r="I78" s="95">
        <f>I77+'2012'!I78</f>
        <v>111934.17</v>
      </c>
      <c r="J78" s="95">
        <f>J77+'2012'!J78</f>
        <v>14759.268</v>
      </c>
      <c r="K78" s="95">
        <f>K77+'2012'!K78</f>
        <v>111934.17</v>
      </c>
      <c r="L78" s="95">
        <f>L77+'2012'!L78</f>
        <v>126693.43799999999</v>
      </c>
      <c r="M78" s="95">
        <f>M77+'2012'!M78</f>
        <v>0</v>
      </c>
      <c r="N78" s="95">
        <f>N77+'2012'!N78</f>
        <v>0</v>
      </c>
      <c r="O78" s="95">
        <f>O77+'2012'!O78</f>
        <v>0</v>
      </c>
      <c r="P78" s="95">
        <f>P77+'2012'!P78</f>
        <v>0</v>
      </c>
      <c r="Q78" s="95">
        <f>Q77+'2012'!Q78</f>
        <v>0</v>
      </c>
      <c r="R78" s="95">
        <f>R77+'2012'!R78</f>
        <v>0</v>
      </c>
      <c r="S78" s="95">
        <f>S77+'2012'!S78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86">
        <v>244.58</v>
      </c>
      <c r="F79" s="81">
        <v>1.2</v>
      </c>
      <c r="G79" s="81">
        <v>15</v>
      </c>
      <c r="H79" s="82">
        <f>E79*F79</f>
        <v>293.49599999999998</v>
      </c>
      <c r="I79" s="82">
        <f>E79*G79</f>
        <v>3668.7000000000003</v>
      </c>
      <c r="J79" s="82">
        <f>(E79*F79)</f>
        <v>293.49599999999998</v>
      </c>
      <c r="K79" s="82">
        <f>E79*G79</f>
        <v>3668.7000000000003</v>
      </c>
      <c r="L79" s="83">
        <f>SUM(J79,K79)</f>
        <v>3962.1960000000004</v>
      </c>
      <c r="M79" s="82">
        <f t="shared" ref="M79:N81" si="37">J79-H79</f>
        <v>0</v>
      </c>
      <c r="N79" s="82">
        <f>K79-I79</f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86">
        <v>143.16</v>
      </c>
      <c r="F80" s="81">
        <v>1.2</v>
      </c>
      <c r="G80" s="81">
        <v>15</v>
      </c>
      <c r="H80" s="82">
        <f>E80*F80</f>
        <v>171.792</v>
      </c>
      <c r="I80" s="82">
        <f>E80*G80</f>
        <v>2147.4</v>
      </c>
      <c r="J80" s="82">
        <f>(E80*F80)</f>
        <v>171.792</v>
      </c>
      <c r="K80" s="82">
        <f>E80*G80</f>
        <v>2147.4</v>
      </c>
      <c r="L80" s="83">
        <f>SUM(J80,K80)</f>
        <v>2319.192</v>
      </c>
      <c r="M80" s="82">
        <f t="shared" si="37"/>
        <v>0</v>
      </c>
      <c r="N80" s="82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86">
        <v>104.88</v>
      </c>
      <c r="F81" s="81">
        <v>1.2</v>
      </c>
      <c r="G81" s="81">
        <v>15</v>
      </c>
      <c r="H81" s="82">
        <f>E81*F81</f>
        <v>125.85599999999999</v>
      </c>
      <c r="I81" s="82">
        <f>E81*G81</f>
        <v>1573.1999999999998</v>
      </c>
      <c r="J81" s="82">
        <f>(E81*F81)</f>
        <v>125.85599999999999</v>
      </c>
      <c r="K81" s="82">
        <f>E81*G81</f>
        <v>1573.1999999999998</v>
      </c>
      <c r="L81" s="83">
        <f>SUM(J81,K81)</f>
        <v>1699.0559999999998</v>
      </c>
      <c r="M81" s="82">
        <f t="shared" si="37"/>
        <v>0</v>
      </c>
      <c r="N81" s="82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8">
        <f>SUM(E79,E80,E81)</f>
        <v>492.62</v>
      </c>
      <c r="F82" s="88"/>
      <c r="G82" s="88"/>
      <c r="H82" s="99">
        <f>SUM(H79:H81)</f>
        <v>591.14400000000001</v>
      </c>
      <c r="I82" s="99">
        <f>SUM(I79:I81)</f>
        <v>7389.3</v>
      </c>
      <c r="J82" s="88">
        <f t="shared" ref="J82:S82" si="38">SUM(J79,J80,J81)</f>
        <v>591.14400000000001</v>
      </c>
      <c r="K82" s="88">
        <f t="shared" si="38"/>
        <v>7389.3</v>
      </c>
      <c r="L82" s="88">
        <f t="shared" si="38"/>
        <v>7980.4440000000004</v>
      </c>
      <c r="M82" s="88">
        <f t="shared" si="38"/>
        <v>0</v>
      </c>
      <c r="N82" s="88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86">
        <v>94.2</v>
      </c>
      <c r="F83" s="81">
        <v>1.2</v>
      </c>
      <c r="G83" s="81">
        <v>15</v>
      </c>
      <c r="H83" s="82">
        <f>E83*F83</f>
        <v>113.04</v>
      </c>
      <c r="I83" s="82">
        <f>E83*G83</f>
        <v>1413</v>
      </c>
      <c r="J83" s="82">
        <f>(E83*F83)</f>
        <v>113.04</v>
      </c>
      <c r="K83" s="82">
        <f>E83*G83</f>
        <v>1413</v>
      </c>
      <c r="L83" s="83">
        <f>SUM(J83,K83)</f>
        <v>1526.04</v>
      </c>
      <c r="M83" s="82">
        <f t="shared" ref="M83:N85" si="39">J83-H83</f>
        <v>0</v>
      </c>
      <c r="N83" s="82">
        <f>K83-I83</f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86">
        <v>120.56</v>
      </c>
      <c r="F84" s="81">
        <v>1.2</v>
      </c>
      <c r="G84" s="81">
        <v>15</v>
      </c>
      <c r="H84" s="82">
        <f>E84*F84</f>
        <v>144.672</v>
      </c>
      <c r="I84" s="82">
        <f>E84*G84</f>
        <v>1808.4</v>
      </c>
      <c r="J84" s="82">
        <f>(E84*F84)</f>
        <v>144.672</v>
      </c>
      <c r="K84" s="82">
        <f>E84*G84</f>
        <v>1808.4</v>
      </c>
      <c r="L84" s="83">
        <f>SUM(J84,K84)</f>
        <v>1953.0720000000001</v>
      </c>
      <c r="M84" s="82">
        <f t="shared" si="39"/>
        <v>0</v>
      </c>
      <c r="N84" s="82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86">
        <v>90.14</v>
      </c>
      <c r="F85" s="81">
        <v>1.2</v>
      </c>
      <c r="G85" s="81">
        <v>15</v>
      </c>
      <c r="H85" s="82">
        <f>E85*F85</f>
        <v>108.16799999999999</v>
      </c>
      <c r="I85" s="82">
        <f>E85*G85</f>
        <v>1352.1</v>
      </c>
      <c r="J85" s="82">
        <f>(E85*F85)</f>
        <v>108.16799999999999</v>
      </c>
      <c r="K85" s="82">
        <f>E85*G85</f>
        <v>1352.1</v>
      </c>
      <c r="L85" s="83">
        <f>SUM(J85,K85)</f>
        <v>1460.2679999999998</v>
      </c>
      <c r="M85" s="82">
        <f t="shared" si="39"/>
        <v>0</v>
      </c>
      <c r="N85" s="82">
        <f t="shared" si="39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8">
        <f>SUM(E83,E84,E85)</f>
        <v>304.89999999999998</v>
      </c>
      <c r="F86" s="88"/>
      <c r="G86" s="88"/>
      <c r="H86" s="99">
        <f>SUM(H83:H85)</f>
        <v>365.88</v>
      </c>
      <c r="I86" s="99">
        <f>SUM(I83:I85)</f>
        <v>4573.5</v>
      </c>
      <c r="J86" s="88">
        <f t="shared" ref="J86:S86" si="40">SUM(J83,J84,J85)</f>
        <v>365.88</v>
      </c>
      <c r="K86" s="88">
        <f t="shared" si="40"/>
        <v>4573.5</v>
      </c>
      <c r="L86" s="88">
        <f t="shared" si="40"/>
        <v>4939.38</v>
      </c>
      <c r="M86" s="88">
        <f t="shared" si="40"/>
        <v>0</v>
      </c>
      <c r="N86" s="88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86">
        <v>114.34</v>
      </c>
      <c r="F87" s="81">
        <v>1.2</v>
      </c>
      <c r="G87" s="81">
        <v>15</v>
      </c>
      <c r="H87" s="82">
        <f>E87*F87</f>
        <v>137.208</v>
      </c>
      <c r="I87" s="82">
        <f>E87*G87</f>
        <v>1715.1000000000001</v>
      </c>
      <c r="J87" s="82">
        <f>(E87*F87)</f>
        <v>137.208</v>
      </c>
      <c r="K87" s="82">
        <f>E87*G87</f>
        <v>1715.1000000000001</v>
      </c>
      <c r="L87" s="83">
        <f>SUM(J87,K87)</f>
        <v>1852.3080000000002</v>
      </c>
      <c r="M87" s="82">
        <f t="shared" ref="M87:N89" si="41">J87-H87</f>
        <v>0</v>
      </c>
      <c r="N87" s="82">
        <f>K87-I87</f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86">
        <v>137.30000000000001</v>
      </c>
      <c r="F88" s="81">
        <v>1.2</v>
      </c>
      <c r="G88" s="81">
        <v>15</v>
      </c>
      <c r="H88" s="82">
        <f>E88*F88</f>
        <v>164.76000000000002</v>
      </c>
      <c r="I88" s="82">
        <f>E88*G88</f>
        <v>2059.5</v>
      </c>
      <c r="J88" s="82">
        <f>(E88*F88)</f>
        <v>164.76000000000002</v>
      </c>
      <c r="K88" s="82">
        <f>E88*G88</f>
        <v>2059.5</v>
      </c>
      <c r="L88" s="83">
        <f>SUM(J88,K88)</f>
        <v>2224.2600000000002</v>
      </c>
      <c r="M88" s="82">
        <f t="shared" si="41"/>
        <v>0</v>
      </c>
      <c r="N88" s="82">
        <f t="shared" si="41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86">
        <v>105.02</v>
      </c>
      <c r="F89" s="81">
        <v>1.2</v>
      </c>
      <c r="G89" s="81">
        <v>15</v>
      </c>
      <c r="H89" s="82">
        <f>E89*F89</f>
        <v>126.02399999999999</v>
      </c>
      <c r="I89" s="82">
        <f>E89*G89</f>
        <v>1575.3</v>
      </c>
      <c r="J89" s="82">
        <f>(E89*F89)</f>
        <v>126.02399999999999</v>
      </c>
      <c r="K89" s="82">
        <f>E89*G89</f>
        <v>1575.3</v>
      </c>
      <c r="L89" s="83">
        <f>SUM(J89,K89)</f>
        <v>1701.3239999999998</v>
      </c>
      <c r="M89" s="82">
        <f t="shared" si="41"/>
        <v>0</v>
      </c>
      <c r="N89" s="82">
        <f t="shared" si="41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8">
        <f>SUM(E87,E88,E89)</f>
        <v>356.66</v>
      </c>
      <c r="F90" s="88"/>
      <c r="G90" s="88"/>
      <c r="H90" s="99">
        <f>SUM(H87:H89)</f>
        <v>427.99200000000002</v>
      </c>
      <c r="I90" s="99">
        <f>SUM(I87:I89)</f>
        <v>5349.9000000000005</v>
      </c>
      <c r="J90" s="88">
        <f t="shared" ref="J90:S90" si="42">SUM(J87,J88,J89)</f>
        <v>427.99200000000002</v>
      </c>
      <c r="K90" s="88">
        <f t="shared" si="42"/>
        <v>5349.9000000000005</v>
      </c>
      <c r="L90" s="88">
        <f t="shared" si="42"/>
        <v>5777.8919999999998</v>
      </c>
      <c r="M90" s="88">
        <f t="shared" si="42"/>
        <v>0</v>
      </c>
      <c r="N90" s="88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86">
        <v>116.06</v>
      </c>
      <c r="F91" s="81">
        <v>1.2</v>
      </c>
      <c r="G91" s="81">
        <v>15</v>
      </c>
      <c r="H91" s="82">
        <f>E91*F91</f>
        <v>139.27199999999999</v>
      </c>
      <c r="I91" s="82">
        <f>E91*G91</f>
        <v>1740.9</v>
      </c>
      <c r="J91" s="82">
        <f>(E91*F91)</f>
        <v>139.27199999999999</v>
      </c>
      <c r="K91" s="82">
        <f>E91*G91</f>
        <v>1740.9</v>
      </c>
      <c r="L91" s="83">
        <f>SUM(J91,K91)</f>
        <v>1880.172</v>
      </c>
      <c r="M91" s="82">
        <f t="shared" ref="M91:N93" si="43">J91-H91</f>
        <v>0</v>
      </c>
      <c r="N91" s="82">
        <f>K91-I91</f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86">
        <v>25.88</v>
      </c>
      <c r="F92" s="81">
        <v>1.2</v>
      </c>
      <c r="G92" s="81">
        <v>15</v>
      </c>
      <c r="H92" s="82">
        <f>E92*F92</f>
        <v>31.055999999999997</v>
      </c>
      <c r="I92" s="82">
        <f>E92*G92</f>
        <v>388.2</v>
      </c>
      <c r="J92" s="82">
        <f>(E92*F92)</f>
        <v>31.055999999999997</v>
      </c>
      <c r="K92" s="82">
        <f>E92*G92</f>
        <v>388.2</v>
      </c>
      <c r="L92" s="83">
        <f>SUM(J92,K92)</f>
        <v>419.25599999999997</v>
      </c>
      <c r="M92" s="82">
        <f t="shared" si="43"/>
        <v>0</v>
      </c>
      <c r="N92" s="82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86">
        <v>0</v>
      </c>
      <c r="F93" s="81">
        <v>1.2</v>
      </c>
      <c r="G93" s="81">
        <v>15</v>
      </c>
      <c r="H93" s="82">
        <f>E93*F93</f>
        <v>0</v>
      </c>
      <c r="I93" s="82">
        <f>E93*G93</f>
        <v>0</v>
      </c>
      <c r="J93" s="82">
        <f>(E93*F93)</f>
        <v>0</v>
      </c>
      <c r="K93" s="82">
        <f>E93*G93</f>
        <v>0</v>
      </c>
      <c r="L93" s="83">
        <f>SUM(J93,K93)</f>
        <v>0</v>
      </c>
      <c r="M93" s="82">
        <f t="shared" si="43"/>
        <v>0</v>
      </c>
      <c r="N93" s="82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8">
        <f>SUM(E91,E92,E93)</f>
        <v>141.94</v>
      </c>
      <c r="F94" s="88"/>
      <c r="G94" s="88"/>
      <c r="H94" s="99">
        <f>SUM(H91:H93)</f>
        <v>170.32799999999997</v>
      </c>
      <c r="I94" s="99">
        <f>SUM(I91:I93)</f>
        <v>2129.1</v>
      </c>
      <c r="J94" s="88">
        <f t="shared" ref="J94:S94" si="44">SUM(J91,J92,J93)</f>
        <v>170.32799999999997</v>
      </c>
      <c r="K94" s="88">
        <f t="shared" si="44"/>
        <v>2129.1</v>
      </c>
      <c r="L94" s="88">
        <f t="shared" si="44"/>
        <v>2299.4279999999999</v>
      </c>
      <c r="M94" s="88">
        <f t="shared" si="44"/>
        <v>0</v>
      </c>
      <c r="N94" s="88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5">
        <f>SUM(E82+E86+E90+E94)</f>
        <v>1296.1200000000001</v>
      </c>
      <c r="F95" s="115"/>
      <c r="G95" s="115"/>
      <c r="H95" s="115">
        <f t="shared" ref="H95:S95" si="45">SUM(H82+H86+H90+H94)</f>
        <v>1555.3440000000001</v>
      </c>
      <c r="I95" s="115">
        <f t="shared" si="45"/>
        <v>19441.8</v>
      </c>
      <c r="J95" s="115">
        <f t="shared" si="45"/>
        <v>1555.3440000000001</v>
      </c>
      <c r="K95" s="115">
        <f t="shared" si="45"/>
        <v>19441.8</v>
      </c>
      <c r="L95" s="115">
        <f t="shared" si="45"/>
        <v>20997.144</v>
      </c>
      <c r="M95" s="115">
        <f t="shared" si="45"/>
        <v>0</v>
      </c>
      <c r="N95" s="115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5">
        <f>E95+'2012'!E96</f>
        <v>5858.25</v>
      </c>
      <c r="F96" s="95"/>
      <c r="G96" s="95"/>
      <c r="H96" s="95">
        <f>H95+'2012'!H96</f>
        <v>7029.9</v>
      </c>
      <c r="I96" s="95">
        <f>I95+'2012'!I96</f>
        <v>48771.39</v>
      </c>
      <c r="J96" s="95">
        <f>J95+'2012'!J96</f>
        <v>7029.9</v>
      </c>
      <c r="K96" s="95">
        <f>K95+'2012'!K96</f>
        <v>48771.39</v>
      </c>
      <c r="L96" s="95">
        <f>L95+'2012'!L96</f>
        <v>55801.29</v>
      </c>
      <c r="M96" s="95">
        <f>M95+'2012'!M96</f>
        <v>0</v>
      </c>
      <c r="N96" s="95">
        <f>N95+'2012'!N96</f>
        <v>0</v>
      </c>
      <c r="O96" s="95">
        <f>O95+'2012'!O96</f>
        <v>0</v>
      </c>
      <c r="P96" s="95">
        <f>P95+'2012'!P96</f>
        <v>0</v>
      </c>
      <c r="Q96" s="95">
        <f>Q95+'2012'!Q96</f>
        <v>0</v>
      </c>
      <c r="R96" s="95">
        <f>R95+'2012'!R96</f>
        <v>0</v>
      </c>
      <c r="S96" s="95">
        <f>S95+'2012'!S96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80">
        <v>65.02</v>
      </c>
      <c r="F97" s="81">
        <v>1.2</v>
      </c>
      <c r="G97" s="81">
        <v>15</v>
      </c>
      <c r="H97" s="82">
        <f>E97*F97</f>
        <v>78.023999999999987</v>
      </c>
      <c r="I97" s="82">
        <f>E97*G97</f>
        <v>975.3</v>
      </c>
      <c r="J97" s="82">
        <f>(E97*F97)</f>
        <v>78.023999999999987</v>
      </c>
      <c r="K97" s="82">
        <f>E97*G97</f>
        <v>975.3</v>
      </c>
      <c r="L97" s="83">
        <f>SUM(J97,K97)</f>
        <v>1053.3239999999998</v>
      </c>
      <c r="M97" s="82">
        <f t="shared" ref="M97:N99" si="46">J97-H97</f>
        <v>0</v>
      </c>
      <c r="N97" s="82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86">
        <v>51.96</v>
      </c>
      <c r="F98" s="81">
        <v>1.2</v>
      </c>
      <c r="G98" s="81">
        <v>15</v>
      </c>
      <c r="H98" s="82">
        <f>E98*F98</f>
        <v>62.351999999999997</v>
      </c>
      <c r="I98" s="82">
        <f>E98*G98</f>
        <v>779.4</v>
      </c>
      <c r="J98" s="82">
        <f>(E98*F98)</f>
        <v>62.351999999999997</v>
      </c>
      <c r="K98" s="82">
        <f>E98*G98</f>
        <v>779.4</v>
      </c>
      <c r="L98" s="83">
        <f>SUM(J98,K98)</f>
        <v>841.75199999999995</v>
      </c>
      <c r="M98" s="82">
        <f t="shared" si="46"/>
        <v>0</v>
      </c>
      <c r="N98" s="82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86">
        <v>54.66</v>
      </c>
      <c r="F99" s="81">
        <v>1.2</v>
      </c>
      <c r="G99" s="81">
        <v>15</v>
      </c>
      <c r="H99" s="82">
        <f>E99*F99</f>
        <v>65.591999999999999</v>
      </c>
      <c r="I99" s="82">
        <f>E99*G99</f>
        <v>819.9</v>
      </c>
      <c r="J99" s="82">
        <f>(E99*F99)</f>
        <v>65.591999999999999</v>
      </c>
      <c r="K99" s="82">
        <f>E99*G99</f>
        <v>819.9</v>
      </c>
      <c r="L99" s="83">
        <f>SUM(J99,K99)</f>
        <v>885.49199999999996</v>
      </c>
      <c r="M99" s="82">
        <f t="shared" si="46"/>
        <v>0</v>
      </c>
      <c r="N99" s="82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8">
        <f>SUM(E97,E98,E99)</f>
        <v>171.64</v>
      </c>
      <c r="F100" s="88"/>
      <c r="G100" s="88"/>
      <c r="H100" s="88">
        <f t="shared" ref="H100:S100" si="47">SUM(H97,H98,H99)</f>
        <v>205.96799999999996</v>
      </c>
      <c r="I100" s="88">
        <f t="shared" si="47"/>
        <v>2574.6</v>
      </c>
      <c r="J100" s="88">
        <f t="shared" si="47"/>
        <v>205.96799999999996</v>
      </c>
      <c r="K100" s="88">
        <f t="shared" si="47"/>
        <v>2574.6</v>
      </c>
      <c r="L100" s="88">
        <f t="shared" si="47"/>
        <v>2780.5679999999998</v>
      </c>
      <c r="M100" s="88">
        <f t="shared" si="47"/>
        <v>0</v>
      </c>
      <c r="N100" s="88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80">
        <v>49.62</v>
      </c>
      <c r="F101" s="81">
        <v>1.2</v>
      </c>
      <c r="G101" s="81">
        <v>15</v>
      </c>
      <c r="H101" s="82">
        <f>E101*F101</f>
        <v>59.543999999999997</v>
      </c>
      <c r="I101" s="82">
        <f>E101*G101</f>
        <v>744.3</v>
      </c>
      <c r="J101" s="82">
        <f>(E101*F101)</f>
        <v>59.543999999999997</v>
      </c>
      <c r="K101" s="82">
        <f>E101*G101</f>
        <v>744.3</v>
      </c>
      <c r="L101" s="83">
        <f>SUM(J101,K101)</f>
        <v>803.84399999999994</v>
      </c>
      <c r="M101" s="82">
        <f t="shared" ref="M101:N103" si="48">J101-H101</f>
        <v>0</v>
      </c>
      <c r="N101" s="82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80">
        <v>60.58</v>
      </c>
      <c r="F102" s="81">
        <v>1.2</v>
      </c>
      <c r="G102" s="81">
        <v>15</v>
      </c>
      <c r="H102" s="82">
        <f>E102*F102</f>
        <v>72.695999999999998</v>
      </c>
      <c r="I102" s="82">
        <f>E102*G102</f>
        <v>908.69999999999993</v>
      </c>
      <c r="J102" s="82">
        <f>(E102*F102)</f>
        <v>72.695999999999998</v>
      </c>
      <c r="K102" s="82">
        <f>E102*G102</f>
        <v>908.69999999999993</v>
      </c>
      <c r="L102" s="83">
        <f>SUM(J102,K102)</f>
        <v>981.39599999999996</v>
      </c>
      <c r="M102" s="82">
        <f t="shared" si="48"/>
        <v>0</v>
      </c>
      <c r="N102" s="82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80">
        <v>54.56</v>
      </c>
      <c r="F103" s="81">
        <v>1.2</v>
      </c>
      <c r="G103" s="81">
        <v>15</v>
      </c>
      <c r="H103" s="82">
        <f>E103*F103</f>
        <v>65.471999999999994</v>
      </c>
      <c r="I103" s="82">
        <f>E103*G103</f>
        <v>818.40000000000009</v>
      </c>
      <c r="J103" s="82">
        <f>(E103*F103)</f>
        <v>65.471999999999994</v>
      </c>
      <c r="K103" s="82">
        <f>E103*G103</f>
        <v>818.40000000000009</v>
      </c>
      <c r="L103" s="83">
        <f>SUM(J103,K103)</f>
        <v>883.87200000000007</v>
      </c>
      <c r="M103" s="82">
        <f t="shared" si="48"/>
        <v>0</v>
      </c>
      <c r="N103" s="82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8">
        <f>SUM(E101,E102,E103)</f>
        <v>164.76</v>
      </c>
      <c r="F104" s="88"/>
      <c r="G104" s="88"/>
      <c r="H104" s="88">
        <f t="shared" ref="H104:S104" si="49">SUM(H101,H102,H103)</f>
        <v>197.71199999999999</v>
      </c>
      <c r="I104" s="88">
        <f t="shared" si="49"/>
        <v>2471.4</v>
      </c>
      <c r="J104" s="88">
        <f t="shared" si="49"/>
        <v>197.71199999999999</v>
      </c>
      <c r="K104" s="88">
        <f t="shared" si="49"/>
        <v>2471.4</v>
      </c>
      <c r="L104" s="88">
        <f t="shared" si="49"/>
        <v>2669.1120000000001</v>
      </c>
      <c r="M104" s="88">
        <f t="shared" si="49"/>
        <v>0</v>
      </c>
      <c r="N104" s="88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80">
        <v>65.38</v>
      </c>
      <c r="F105" s="81">
        <v>1.2</v>
      </c>
      <c r="G105" s="81">
        <v>15</v>
      </c>
      <c r="H105" s="82">
        <f>E105*F105</f>
        <v>78.455999999999989</v>
      </c>
      <c r="I105" s="82">
        <f>E105*G105</f>
        <v>980.69999999999993</v>
      </c>
      <c r="J105" s="82">
        <f>(E105*F105)</f>
        <v>78.455999999999989</v>
      </c>
      <c r="K105" s="82">
        <f>E105*G105</f>
        <v>980.69999999999993</v>
      </c>
      <c r="L105" s="83">
        <f>SUM(J105,K105)</f>
        <v>1059.1559999999999</v>
      </c>
      <c r="M105" s="82">
        <f t="shared" ref="M105:N107" si="50">J105-H105</f>
        <v>0</v>
      </c>
      <c r="N105" s="82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80">
        <v>57.54</v>
      </c>
      <c r="F106" s="81">
        <v>1.2</v>
      </c>
      <c r="G106" s="81">
        <v>15</v>
      </c>
      <c r="H106" s="82">
        <f>E106*F106</f>
        <v>69.048000000000002</v>
      </c>
      <c r="I106" s="82">
        <f>E106*G106</f>
        <v>863.1</v>
      </c>
      <c r="J106" s="82">
        <f>(E106*F106)</f>
        <v>69.048000000000002</v>
      </c>
      <c r="K106" s="82">
        <f>E106*G106</f>
        <v>863.1</v>
      </c>
      <c r="L106" s="83">
        <f>SUM(J106,K106)</f>
        <v>932.14800000000002</v>
      </c>
      <c r="M106" s="82">
        <f t="shared" si="50"/>
        <v>0</v>
      </c>
      <c r="N106" s="82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86">
        <v>32.14</v>
      </c>
      <c r="F107" s="81">
        <v>1.2</v>
      </c>
      <c r="G107" s="81">
        <v>15</v>
      </c>
      <c r="H107" s="82">
        <f>E107*F107</f>
        <v>38.567999999999998</v>
      </c>
      <c r="I107" s="82">
        <f>E107*G107</f>
        <v>482.1</v>
      </c>
      <c r="J107" s="82">
        <f>(E107*F107)</f>
        <v>38.567999999999998</v>
      </c>
      <c r="K107" s="82">
        <f>E107*G107</f>
        <v>482.1</v>
      </c>
      <c r="L107" s="83">
        <f>SUM(J107,K107)</f>
        <v>520.66800000000001</v>
      </c>
      <c r="M107" s="82">
        <f t="shared" si="50"/>
        <v>0</v>
      </c>
      <c r="N107" s="82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8">
        <f>SUM(E105,E106,E107)</f>
        <v>155.06</v>
      </c>
      <c r="F108" s="88"/>
      <c r="G108" s="88"/>
      <c r="H108" s="88">
        <f t="shared" ref="H108:S108" si="51">SUM(H105,H106,H107)</f>
        <v>186.072</v>
      </c>
      <c r="I108" s="88">
        <f t="shared" si="51"/>
        <v>2325.9</v>
      </c>
      <c r="J108" s="88">
        <f t="shared" si="51"/>
        <v>186.072</v>
      </c>
      <c r="K108" s="88">
        <f t="shared" si="51"/>
        <v>2325.9</v>
      </c>
      <c r="L108" s="88">
        <f t="shared" si="51"/>
        <v>2511.9720000000002</v>
      </c>
      <c r="M108" s="88">
        <f t="shared" si="51"/>
        <v>0</v>
      </c>
      <c r="N108" s="88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80">
        <v>43</v>
      </c>
      <c r="F109" s="81">
        <v>1.2</v>
      </c>
      <c r="G109" s="81">
        <v>15</v>
      </c>
      <c r="H109" s="82">
        <f>E109*F109</f>
        <v>51.6</v>
      </c>
      <c r="I109" s="82">
        <f>E109*G109</f>
        <v>645</v>
      </c>
      <c r="J109" s="82">
        <f>(E109*F109)</f>
        <v>51.6</v>
      </c>
      <c r="K109" s="82">
        <f>E109*G109</f>
        <v>645</v>
      </c>
      <c r="L109" s="83">
        <f>SUM(J109,K109)</f>
        <v>696.6</v>
      </c>
      <c r="M109" s="82">
        <f t="shared" ref="M109:N111" si="52">J109-H109</f>
        <v>0</v>
      </c>
      <c r="N109" s="82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80">
        <v>57.84</v>
      </c>
      <c r="F110" s="81">
        <v>1.2</v>
      </c>
      <c r="G110" s="81">
        <v>15</v>
      </c>
      <c r="H110" s="82">
        <f>E110*F110</f>
        <v>69.408000000000001</v>
      </c>
      <c r="I110" s="82">
        <f>E110*G110</f>
        <v>867.6</v>
      </c>
      <c r="J110" s="82">
        <f>(E110*F110)</f>
        <v>69.408000000000001</v>
      </c>
      <c r="K110" s="82">
        <f>E110*G110</f>
        <v>867.6</v>
      </c>
      <c r="L110" s="83">
        <f>SUM(J110,K110)</f>
        <v>937.00800000000004</v>
      </c>
      <c r="M110" s="82">
        <f t="shared" si="52"/>
        <v>0</v>
      </c>
      <c r="N110" s="82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86">
        <v>39.380000000000003</v>
      </c>
      <c r="F111" s="81">
        <v>1.2</v>
      </c>
      <c r="G111" s="81">
        <v>15</v>
      </c>
      <c r="H111" s="82">
        <f>E111*F111</f>
        <v>47.256</v>
      </c>
      <c r="I111" s="82">
        <f>E111*G111</f>
        <v>590.70000000000005</v>
      </c>
      <c r="J111" s="82">
        <f>(E111*F111)</f>
        <v>47.256</v>
      </c>
      <c r="K111" s="82">
        <f>E111*G111</f>
        <v>590.70000000000005</v>
      </c>
      <c r="L111" s="83">
        <f>SUM(J111,K111)</f>
        <v>637.95600000000002</v>
      </c>
      <c r="M111" s="82">
        <f t="shared" si="52"/>
        <v>0</v>
      </c>
      <c r="N111" s="82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8">
        <f>SUM(E109,E110,E111)</f>
        <v>140.22</v>
      </c>
      <c r="F112" s="88"/>
      <c r="G112" s="88"/>
      <c r="H112" s="88">
        <f t="shared" ref="H112:S112" si="53">SUM(H109,H110,H111)</f>
        <v>168.26400000000001</v>
      </c>
      <c r="I112" s="88">
        <f t="shared" si="53"/>
        <v>2103.3000000000002</v>
      </c>
      <c r="J112" s="88">
        <f t="shared" si="53"/>
        <v>168.26400000000001</v>
      </c>
      <c r="K112" s="88">
        <f t="shared" si="53"/>
        <v>2103.3000000000002</v>
      </c>
      <c r="L112" s="88">
        <f t="shared" si="53"/>
        <v>2271.5640000000003</v>
      </c>
      <c r="M112" s="88">
        <f t="shared" si="53"/>
        <v>0</v>
      </c>
      <c r="N112" s="88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5">
        <f>SUM(E100+E104+E108+E112)</f>
        <v>631.67999999999995</v>
      </c>
      <c r="F113" s="115"/>
      <c r="G113" s="115"/>
      <c r="H113" s="115">
        <f t="shared" ref="H113:S113" si="54">SUM(H100+H104+H108+H112)</f>
        <v>758.01599999999996</v>
      </c>
      <c r="I113" s="115">
        <f t="shared" si="54"/>
        <v>9475.2000000000007</v>
      </c>
      <c r="J113" s="115">
        <f t="shared" si="54"/>
        <v>758.01599999999996</v>
      </c>
      <c r="K113" s="115">
        <f t="shared" si="54"/>
        <v>9475.2000000000007</v>
      </c>
      <c r="L113" s="115">
        <f t="shared" si="54"/>
        <v>10233.216</v>
      </c>
      <c r="M113" s="115">
        <f t="shared" si="54"/>
        <v>0</v>
      </c>
      <c r="N113" s="115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5">
        <f>E113+'2012'!E114</f>
        <v>1186.48</v>
      </c>
      <c r="F114" s="95"/>
      <c r="G114" s="95"/>
      <c r="H114" s="95">
        <f>H113+'2012'!H114</f>
        <v>1423.7759999999998</v>
      </c>
      <c r="I114" s="95">
        <f>I113+'2012'!I114</f>
        <v>14468.4</v>
      </c>
      <c r="J114" s="95">
        <f>J113+'2012'!J114</f>
        <v>1423.7759999999998</v>
      </c>
      <c r="K114" s="95">
        <f>K113+'2012'!K114</f>
        <v>14468.4</v>
      </c>
      <c r="L114" s="95">
        <f>L113+'2012'!L114</f>
        <v>15892.175999999999</v>
      </c>
      <c r="M114" s="95">
        <f>M113+'2012'!M114</f>
        <v>0</v>
      </c>
      <c r="N114" s="95">
        <f>N113+'2012'!N114</f>
        <v>0</v>
      </c>
      <c r="O114" s="95">
        <f>O113+'2012'!O114</f>
        <v>0</v>
      </c>
      <c r="P114" s="95">
        <f>P113+'2012'!P114</f>
        <v>0</v>
      </c>
      <c r="Q114" s="95">
        <f>Q113+'2012'!Q114</f>
        <v>0</v>
      </c>
      <c r="R114" s="95">
        <f>R113+'2012'!R114</f>
        <v>0</v>
      </c>
      <c r="S114" s="95">
        <f>S113+'2012'!S114</f>
        <v>0</v>
      </c>
      <c r="T114" s="97"/>
    </row>
    <row r="115" spans="1:20" s="70" customFormat="1" ht="38.25" x14ac:dyDescent="0.2">
      <c r="D115" s="119" t="s">
        <v>52</v>
      </c>
      <c r="E115" s="106">
        <f>E23+E41+E59+E77+E95+E113</f>
        <v>32057.170000000002</v>
      </c>
      <c r="F115" s="106">
        <v>1.2</v>
      </c>
      <c r="G115" s="106">
        <v>15</v>
      </c>
      <c r="H115" s="106">
        <f t="shared" ref="H115:T115" si="55">H23+H41+H59+H77+H95+H113</f>
        <v>38468.603999999992</v>
      </c>
      <c r="I115" s="106">
        <f t="shared" si="55"/>
        <v>480857.55</v>
      </c>
      <c r="J115" s="106">
        <f t="shared" si="55"/>
        <v>38468.603999999992</v>
      </c>
      <c r="K115" s="106">
        <f t="shared" si="55"/>
        <v>480857.55</v>
      </c>
      <c r="L115" s="106">
        <f t="shared" si="55"/>
        <v>519326.15399999998</v>
      </c>
      <c r="M115" s="106">
        <f t="shared" si="55"/>
        <v>0</v>
      </c>
      <c r="N115" s="106">
        <f t="shared" si="55"/>
        <v>0</v>
      </c>
      <c r="O115" s="107">
        <f t="shared" si="55"/>
        <v>0</v>
      </c>
      <c r="P115" s="107">
        <f t="shared" si="55"/>
        <v>0</v>
      </c>
      <c r="Q115" s="107">
        <f t="shared" si="55"/>
        <v>0</v>
      </c>
      <c r="R115" s="107">
        <f t="shared" si="55"/>
        <v>0</v>
      </c>
      <c r="S115" s="107">
        <f t="shared" si="55"/>
        <v>0</v>
      </c>
      <c r="T115" s="107">
        <f t="shared" si="55"/>
        <v>0</v>
      </c>
    </row>
    <row r="116" spans="1:20" s="70" customFormat="1" x14ac:dyDescent="0.2"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</row>
    <row r="117" spans="1:20" s="70" customFormat="1" x14ac:dyDescent="0.2"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</row>
    <row r="118" spans="1:20" s="70" customFormat="1" x14ac:dyDescent="0.2"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</row>
    <row r="119" spans="1:20" s="70" customFormat="1" x14ac:dyDescent="0.2"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9"/>
    </row>
    <row r="120" spans="1:20" s="70" customFormat="1" x14ac:dyDescent="0.2"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9"/>
    </row>
  </sheetData>
  <mergeCells count="37">
    <mergeCell ref="A79:A93"/>
    <mergeCell ref="B79:B93"/>
    <mergeCell ref="C79:C93"/>
    <mergeCell ref="A97:A111"/>
    <mergeCell ref="B97:B111"/>
    <mergeCell ref="C97:C111"/>
    <mergeCell ref="A43:A57"/>
    <mergeCell ref="B43:B57"/>
    <mergeCell ref="C43:C57"/>
    <mergeCell ref="A61:A75"/>
    <mergeCell ref="B61:B75"/>
    <mergeCell ref="C61:C75"/>
    <mergeCell ref="A25:A39"/>
    <mergeCell ref="B25:B39"/>
    <mergeCell ref="C25:C39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" right="0.59" top="0.75" bottom="0.75" header="0.3" footer="0.3"/>
  <pageSetup paperSize="9" scale="47" orientation="landscape" r:id="rId1"/>
  <rowBreaks count="1" manualBreakCount="1">
    <brk id="6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view="pageBreakPreview" zoomScale="75" zoomScaleNormal="75" zoomScaleSheetLayoutView="75" workbookViewId="0">
      <selection activeCell="R16" sqref="R16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110" customWidth="1"/>
    <col min="6" max="7" width="12.85546875" style="110" customWidth="1"/>
    <col min="8" max="8" width="10" style="110" customWidth="1"/>
    <col min="9" max="9" width="12.140625" style="110" bestFit="1" customWidth="1"/>
    <col min="10" max="14" width="12.85546875" style="110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/>
      <c r="D1" s="161"/>
      <c r="E1" s="66"/>
      <c r="F1" s="67"/>
      <c r="G1" s="67"/>
      <c r="H1" s="66"/>
      <c r="I1" s="66"/>
      <c r="J1" s="67"/>
      <c r="K1" s="67"/>
      <c r="L1" s="67"/>
      <c r="M1" s="66"/>
      <c r="N1" s="66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57" t="s">
        <v>42</v>
      </c>
      <c r="G2" s="157" t="s">
        <v>43</v>
      </c>
      <c r="H2" s="187" t="s">
        <v>39</v>
      </c>
      <c r="I2" s="188"/>
      <c r="J2" s="157" t="s">
        <v>38</v>
      </c>
      <c r="K2" s="157" t="s">
        <v>37</v>
      </c>
      <c r="L2" s="157" t="s">
        <v>5</v>
      </c>
      <c r="M2" s="157" t="s">
        <v>36</v>
      </c>
      <c r="N2" s="157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58"/>
      <c r="G3" s="158"/>
      <c r="H3" s="189"/>
      <c r="I3" s="190"/>
      <c r="J3" s="158"/>
      <c r="K3" s="158"/>
      <c r="L3" s="158"/>
      <c r="M3" s="158"/>
      <c r="N3" s="158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58"/>
      <c r="G4" s="158"/>
      <c r="H4" s="191"/>
      <c r="I4" s="192"/>
      <c r="J4" s="158"/>
      <c r="K4" s="158"/>
      <c r="L4" s="158"/>
      <c r="M4" s="158"/>
      <c r="N4" s="158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3" t="s">
        <v>7</v>
      </c>
      <c r="F5" s="159"/>
      <c r="G5" s="159"/>
      <c r="H5" s="74" t="s">
        <v>40</v>
      </c>
      <c r="I5" s="74" t="s">
        <v>41</v>
      </c>
      <c r="J5" s="159"/>
      <c r="K5" s="159"/>
      <c r="L5" s="159"/>
      <c r="M5" s="159"/>
      <c r="N5" s="159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6">
        <v>5</v>
      </c>
      <c r="F6" s="76">
        <v>11</v>
      </c>
      <c r="G6" s="76">
        <v>11</v>
      </c>
      <c r="H6" s="76"/>
      <c r="I6" s="76"/>
      <c r="J6" s="76">
        <v>8</v>
      </c>
      <c r="K6" s="76">
        <v>9</v>
      </c>
      <c r="L6" s="76">
        <v>10</v>
      </c>
      <c r="M6" s="76">
        <v>17</v>
      </c>
      <c r="N6" s="76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80">
        <v>1474.96</v>
      </c>
      <c r="F7" s="81">
        <v>1.2</v>
      </c>
      <c r="G7" s="81">
        <v>22</v>
      </c>
      <c r="H7" s="133">
        <v>1769.952</v>
      </c>
      <c r="I7" s="133">
        <v>32449.119999999999</v>
      </c>
      <c r="J7" s="82">
        <f>(E7*F7)</f>
        <v>1769.952</v>
      </c>
      <c r="K7" s="82">
        <f>E7*G7</f>
        <v>32449.120000000003</v>
      </c>
      <c r="L7" s="83">
        <f>SUM(J7,K7)</f>
        <v>34219.072</v>
      </c>
      <c r="M7" s="82">
        <f t="shared" ref="M7:N9" si="0">J7-H7</f>
        <v>0</v>
      </c>
      <c r="N7" s="82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86">
        <v>1171.93</v>
      </c>
      <c r="F8" s="81">
        <v>1.2</v>
      </c>
      <c r="G8" s="81">
        <v>22</v>
      </c>
      <c r="H8" s="133">
        <v>1406.316</v>
      </c>
      <c r="I8" s="133">
        <v>25782.460000000003</v>
      </c>
      <c r="J8" s="82">
        <f>(E8*F8)</f>
        <v>1406.316</v>
      </c>
      <c r="K8" s="82">
        <f>E8*G8</f>
        <v>25782.460000000003</v>
      </c>
      <c r="L8" s="83">
        <f>SUM(J8,K8)</f>
        <v>27188.776000000002</v>
      </c>
      <c r="M8" s="82">
        <f t="shared" si="0"/>
        <v>0</v>
      </c>
      <c r="N8" s="82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86">
        <v>1580.88</v>
      </c>
      <c r="F9" s="81">
        <v>1.2</v>
      </c>
      <c r="G9" s="81">
        <v>22</v>
      </c>
      <c r="H9" s="133">
        <v>1897.056</v>
      </c>
      <c r="I9" s="133">
        <v>34779.360000000001</v>
      </c>
      <c r="J9" s="82">
        <f>(E9*F9)</f>
        <v>1897.056</v>
      </c>
      <c r="K9" s="82">
        <f>E9*G9</f>
        <v>34779.360000000001</v>
      </c>
      <c r="L9" s="83">
        <f>SUM(J9,K9)</f>
        <v>36676.415999999997</v>
      </c>
      <c r="M9" s="82">
        <f t="shared" si="0"/>
        <v>0</v>
      </c>
      <c r="N9" s="82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8">
        <f>SUM(E7,E8,E9)</f>
        <v>4227.7700000000004</v>
      </c>
      <c r="F10" s="88"/>
      <c r="G10" s="88"/>
      <c r="H10" s="88">
        <f t="shared" ref="H10:S10" si="1">SUM(H7,H8,H9)</f>
        <v>5073.3240000000005</v>
      </c>
      <c r="I10" s="88">
        <f t="shared" si="1"/>
        <v>93010.94</v>
      </c>
      <c r="J10" s="88">
        <f t="shared" si="1"/>
        <v>5073.3240000000005</v>
      </c>
      <c r="K10" s="88">
        <f t="shared" si="1"/>
        <v>93010.94</v>
      </c>
      <c r="L10" s="88">
        <f t="shared" si="1"/>
        <v>98084.263999999996</v>
      </c>
      <c r="M10" s="88">
        <f t="shared" si="1"/>
        <v>0</v>
      </c>
      <c r="N10" s="88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80">
        <v>1645.92</v>
      </c>
      <c r="F11" s="81">
        <v>1.2</v>
      </c>
      <c r="G11" s="81">
        <v>22</v>
      </c>
      <c r="H11" s="133">
        <v>1975.104</v>
      </c>
      <c r="I11" s="133">
        <v>36210.240000000005</v>
      </c>
      <c r="J11" s="82">
        <f>(E11*F11)</f>
        <v>1975.104</v>
      </c>
      <c r="K11" s="82">
        <f>E11*G11</f>
        <v>36210.240000000005</v>
      </c>
      <c r="L11" s="83">
        <f>SUM(J11,K11)</f>
        <v>38185.344000000005</v>
      </c>
      <c r="M11" s="82">
        <f t="shared" ref="M11:N13" si="2">J11-H11</f>
        <v>0</v>
      </c>
      <c r="N11" s="82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80">
        <v>1654.16</v>
      </c>
      <c r="F12" s="81">
        <v>1.2</v>
      </c>
      <c r="G12" s="81">
        <v>22</v>
      </c>
      <c r="H12" s="133">
        <v>1984.992</v>
      </c>
      <c r="I12" s="133">
        <v>36391.520000000004</v>
      </c>
      <c r="J12" s="82">
        <f>(E12*F12)</f>
        <v>1984.992</v>
      </c>
      <c r="K12" s="82">
        <f>E12*G12</f>
        <v>36391.520000000004</v>
      </c>
      <c r="L12" s="83">
        <f>SUM(J12,K12)</f>
        <v>38376.512000000002</v>
      </c>
      <c r="M12" s="82">
        <f t="shared" si="2"/>
        <v>0</v>
      </c>
      <c r="N12" s="82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80">
        <v>1564.9</v>
      </c>
      <c r="F13" s="81">
        <v>1.2</v>
      </c>
      <c r="G13" s="81">
        <v>22</v>
      </c>
      <c r="H13" s="133">
        <v>1877.88</v>
      </c>
      <c r="I13" s="133">
        <v>34427.800000000003</v>
      </c>
      <c r="J13" s="82">
        <f>(E13*F13)</f>
        <v>1877.88</v>
      </c>
      <c r="K13" s="82">
        <f>E13*G13</f>
        <v>34427.800000000003</v>
      </c>
      <c r="L13" s="83">
        <f>SUM(J13,K13)</f>
        <v>36305.68</v>
      </c>
      <c r="M13" s="82">
        <f t="shared" si="2"/>
        <v>0</v>
      </c>
      <c r="N13" s="82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8">
        <f>SUM(E11,E12,E13)</f>
        <v>4864.9799999999996</v>
      </c>
      <c r="F14" s="88"/>
      <c r="G14" s="88"/>
      <c r="H14" s="88">
        <f t="shared" ref="H14:S14" si="3">SUM(H11,H12,H13)</f>
        <v>5837.9760000000006</v>
      </c>
      <c r="I14" s="88">
        <f t="shared" si="3"/>
        <v>107029.56000000001</v>
      </c>
      <c r="J14" s="88">
        <f t="shared" si="3"/>
        <v>5837.9760000000006</v>
      </c>
      <c r="K14" s="88">
        <f t="shared" si="3"/>
        <v>107029.56000000001</v>
      </c>
      <c r="L14" s="88">
        <f t="shared" si="3"/>
        <v>112867.53599999999</v>
      </c>
      <c r="M14" s="88">
        <f t="shared" si="3"/>
        <v>0</v>
      </c>
      <c r="N14" s="88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80">
        <v>1691.16</v>
      </c>
      <c r="F15" s="81">
        <v>1.2</v>
      </c>
      <c r="G15" s="81">
        <v>22</v>
      </c>
      <c r="H15" s="133">
        <v>2029.3920000000001</v>
      </c>
      <c r="I15" s="133">
        <v>37205.520000000004</v>
      </c>
      <c r="J15" s="82">
        <f>(E15*F15)</f>
        <v>2029.3920000000001</v>
      </c>
      <c r="K15" s="82">
        <f>E15*G15</f>
        <v>37205.520000000004</v>
      </c>
      <c r="L15" s="83">
        <f>SUM(J15,K15)</f>
        <v>39234.912000000004</v>
      </c>
      <c r="M15" s="82">
        <f t="shared" ref="M15:N17" si="4">J15-H15</f>
        <v>0</v>
      </c>
      <c r="N15" s="82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80">
        <v>1485.08</v>
      </c>
      <c r="F16" s="81">
        <v>1.2</v>
      </c>
      <c r="G16" s="81">
        <v>22</v>
      </c>
      <c r="H16" s="133">
        <v>1782.0959999999998</v>
      </c>
      <c r="I16" s="133">
        <v>32671.759999999998</v>
      </c>
      <c r="J16" s="82">
        <f>(E16*F16)</f>
        <v>1782.0959999999998</v>
      </c>
      <c r="K16" s="82">
        <f>E16*G16</f>
        <v>32671.759999999998</v>
      </c>
      <c r="L16" s="83">
        <f>SUM(J16,K16)</f>
        <v>34453.856</v>
      </c>
      <c r="M16" s="82">
        <f t="shared" si="4"/>
        <v>0</v>
      </c>
      <c r="N16" s="82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86">
        <v>1604.72</v>
      </c>
      <c r="F17" s="81">
        <v>1.2</v>
      </c>
      <c r="G17" s="81">
        <v>22</v>
      </c>
      <c r="H17" s="133">
        <v>1925.664</v>
      </c>
      <c r="I17" s="133">
        <v>35303.840000000004</v>
      </c>
      <c r="J17" s="82">
        <f>(E17*F17)</f>
        <v>1925.664</v>
      </c>
      <c r="K17" s="82">
        <f>E17*G17</f>
        <v>35303.840000000004</v>
      </c>
      <c r="L17" s="83">
        <f>SUM(J17,K17)</f>
        <v>37229.504000000001</v>
      </c>
      <c r="M17" s="82">
        <f t="shared" si="4"/>
        <v>0</v>
      </c>
      <c r="N17" s="82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8">
        <f>SUM(E15,E16,E17)</f>
        <v>4780.96</v>
      </c>
      <c r="F18" s="88"/>
      <c r="G18" s="88"/>
      <c r="H18" s="88">
        <f t="shared" ref="H18:S18" si="5">SUM(H15,H16,H17)</f>
        <v>5737.152</v>
      </c>
      <c r="I18" s="88">
        <f t="shared" si="5"/>
        <v>105181.12</v>
      </c>
      <c r="J18" s="88">
        <f t="shared" si="5"/>
        <v>5737.152</v>
      </c>
      <c r="K18" s="88">
        <f t="shared" si="5"/>
        <v>105181.12</v>
      </c>
      <c r="L18" s="88">
        <f t="shared" si="5"/>
        <v>110918.27200000001</v>
      </c>
      <c r="M18" s="88">
        <f t="shared" si="5"/>
        <v>0</v>
      </c>
      <c r="N18" s="88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80">
        <v>1840.64</v>
      </c>
      <c r="F19" s="81">
        <v>1.2</v>
      </c>
      <c r="G19" s="81">
        <v>22</v>
      </c>
      <c r="H19" s="133">
        <v>2208.768</v>
      </c>
      <c r="I19" s="133">
        <v>40494.080000000002</v>
      </c>
      <c r="J19" s="82">
        <f>(E19*F19)</f>
        <v>2208.768</v>
      </c>
      <c r="K19" s="82">
        <f>E19*G19</f>
        <v>40494.080000000002</v>
      </c>
      <c r="L19" s="83">
        <f>SUM(J19,K19)</f>
        <v>42702.847999999998</v>
      </c>
      <c r="M19" s="82">
        <f t="shared" ref="M19:N21" si="6">J19-H19</f>
        <v>0</v>
      </c>
      <c r="N19" s="82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80">
        <v>1333</v>
      </c>
      <c r="F20" s="81">
        <v>1.2</v>
      </c>
      <c r="G20" s="81">
        <v>22</v>
      </c>
      <c r="H20" s="133">
        <v>1599.6</v>
      </c>
      <c r="I20" s="133">
        <v>29326</v>
      </c>
      <c r="J20" s="82">
        <f>(E20*F20)</f>
        <v>1599.6</v>
      </c>
      <c r="K20" s="82">
        <f>E20*G20</f>
        <v>29326</v>
      </c>
      <c r="L20" s="83">
        <f>SUM(J20,K20)</f>
        <v>30925.599999999999</v>
      </c>
      <c r="M20" s="82">
        <f t="shared" si="6"/>
        <v>0</v>
      </c>
      <c r="N20" s="82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86">
        <v>1204.5999999999999</v>
      </c>
      <c r="F21" s="81">
        <v>1.2</v>
      </c>
      <c r="G21" s="81">
        <v>22</v>
      </c>
      <c r="H21" s="133">
        <v>1445.5199999999998</v>
      </c>
      <c r="I21" s="133">
        <v>26501.199999999997</v>
      </c>
      <c r="J21" s="82">
        <f>(E21*F21)</f>
        <v>1445.5199999999998</v>
      </c>
      <c r="K21" s="82">
        <f>E21*G21</f>
        <v>26501.199999999997</v>
      </c>
      <c r="L21" s="83">
        <f>SUM(J21,K21)</f>
        <v>27946.719999999998</v>
      </c>
      <c r="M21" s="82">
        <f t="shared" si="6"/>
        <v>0</v>
      </c>
      <c r="N21" s="82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8">
        <f>SUM(E19,E20,E21)</f>
        <v>4378.24</v>
      </c>
      <c r="F22" s="88"/>
      <c r="G22" s="88"/>
      <c r="H22" s="88">
        <f t="shared" ref="H22:S22" si="7">SUM(H19,H20,H21)</f>
        <v>5253.8879999999999</v>
      </c>
      <c r="I22" s="88">
        <f t="shared" si="7"/>
        <v>96321.279999999999</v>
      </c>
      <c r="J22" s="88">
        <f t="shared" si="7"/>
        <v>5253.8879999999999</v>
      </c>
      <c r="K22" s="88">
        <f t="shared" si="7"/>
        <v>96321.279999999999</v>
      </c>
      <c r="L22" s="88">
        <f t="shared" si="7"/>
        <v>101575.16800000001</v>
      </c>
      <c r="M22" s="88">
        <f t="shared" si="7"/>
        <v>0</v>
      </c>
      <c r="N22" s="88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5">
        <f>SUM(E10+E14+E18+E22)</f>
        <v>18251.949999999997</v>
      </c>
      <c r="F23" s="115"/>
      <c r="G23" s="115"/>
      <c r="H23" s="115">
        <f t="shared" ref="H23:S23" si="8">SUM(H10+H14+H18+H22)</f>
        <v>21902.34</v>
      </c>
      <c r="I23" s="115">
        <f t="shared" si="8"/>
        <v>401542.9</v>
      </c>
      <c r="J23" s="115">
        <f t="shared" si="8"/>
        <v>21902.34</v>
      </c>
      <c r="K23" s="115">
        <f t="shared" si="8"/>
        <v>401542.9</v>
      </c>
      <c r="L23" s="115">
        <f t="shared" si="8"/>
        <v>423445.24</v>
      </c>
      <c r="M23" s="115">
        <f t="shared" si="8"/>
        <v>0</v>
      </c>
      <c r="N23" s="115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5">
        <f>E23+'2013'!E24</f>
        <v>64766.47</v>
      </c>
      <c r="F24" s="95"/>
      <c r="G24" s="95"/>
      <c r="H24" s="95">
        <f>H23+'2013'!H24</f>
        <v>77719.763999999996</v>
      </c>
      <c r="I24" s="95">
        <f>I23+'2013'!I24</f>
        <v>840934.36</v>
      </c>
      <c r="J24" s="95">
        <f>J23+'2013'!J24</f>
        <v>77719.763999999996</v>
      </c>
      <c r="K24" s="95">
        <f>K23+'2013'!K24</f>
        <v>840934.36</v>
      </c>
      <c r="L24" s="95">
        <f>L23+'2013'!L24</f>
        <v>918654.12400000007</v>
      </c>
      <c r="M24" s="95">
        <f>M23+'2013'!M24</f>
        <v>0</v>
      </c>
      <c r="N24" s="95">
        <f>N23+'2013'!N24</f>
        <v>0</v>
      </c>
      <c r="O24" s="95">
        <f>O23+'2013'!O24</f>
        <v>0</v>
      </c>
      <c r="P24" s="95">
        <f>P23+'2013'!P24</f>
        <v>0</v>
      </c>
      <c r="Q24" s="95">
        <f>Q23+'2013'!Q24</f>
        <v>0</v>
      </c>
      <c r="R24" s="95">
        <f>R23+'2013'!R24</f>
        <v>0</v>
      </c>
      <c r="S24" s="95">
        <f>S23+'2013'!S24</f>
        <v>0</v>
      </c>
      <c r="T24" s="97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80">
        <v>356.88</v>
      </c>
      <c r="F25" s="81">
        <v>1.2</v>
      </c>
      <c r="G25" s="81">
        <v>22</v>
      </c>
      <c r="H25" s="82">
        <f>E25*F25</f>
        <v>428.25599999999997</v>
      </c>
      <c r="I25" s="82">
        <f>E25*G25</f>
        <v>7851.36</v>
      </c>
      <c r="J25" s="82">
        <f>(E25*F25)</f>
        <v>428.25599999999997</v>
      </c>
      <c r="K25" s="82">
        <f>E25*G25</f>
        <v>7851.36</v>
      </c>
      <c r="L25" s="83">
        <f>SUM(J25,K25)</f>
        <v>8279.616</v>
      </c>
      <c r="M25" s="82">
        <f t="shared" ref="M25:N27" si="9">J25-H25</f>
        <v>0</v>
      </c>
      <c r="N25" s="82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86">
        <v>352.23</v>
      </c>
      <c r="F26" s="81">
        <v>1.2</v>
      </c>
      <c r="G26" s="81">
        <v>22</v>
      </c>
      <c r="H26" s="82">
        <f>E26*F26</f>
        <v>422.67599999999999</v>
      </c>
      <c r="I26" s="82">
        <f>E26*G26</f>
        <v>7749.06</v>
      </c>
      <c r="J26" s="82">
        <f>(E26*F26)</f>
        <v>422.67599999999999</v>
      </c>
      <c r="K26" s="82">
        <f>E26*G26</f>
        <v>7749.06</v>
      </c>
      <c r="L26" s="83">
        <f>SUM(J26,K26)</f>
        <v>8171.7360000000008</v>
      </c>
      <c r="M26" s="82">
        <f t="shared" si="9"/>
        <v>0</v>
      </c>
      <c r="N26" s="82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86">
        <v>359.94</v>
      </c>
      <c r="F27" s="81">
        <v>1.2</v>
      </c>
      <c r="G27" s="81">
        <v>22</v>
      </c>
      <c r="H27" s="82">
        <f>E27*F27</f>
        <v>431.928</v>
      </c>
      <c r="I27" s="82">
        <f>E27*G27</f>
        <v>7918.68</v>
      </c>
      <c r="J27" s="82">
        <f>(E27*F27)</f>
        <v>431.928</v>
      </c>
      <c r="K27" s="82">
        <f>E27*G27</f>
        <v>7918.68</v>
      </c>
      <c r="L27" s="83">
        <f>SUM(J27,K27)</f>
        <v>8350.6080000000002</v>
      </c>
      <c r="M27" s="82">
        <f t="shared" si="9"/>
        <v>0</v>
      </c>
      <c r="N27" s="82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8">
        <f>SUM(E25:E27)</f>
        <v>1069.05</v>
      </c>
      <c r="F28" s="88"/>
      <c r="G28" s="88"/>
      <c r="H28" s="99">
        <f>SUM(H25:H27)</f>
        <v>1282.8600000000001</v>
      </c>
      <c r="I28" s="99">
        <f>SUM(I25:I27)</f>
        <v>23519.1</v>
      </c>
      <c r="J28" s="88">
        <f t="shared" ref="J28:S28" si="10">SUM(J25,J26,J27)</f>
        <v>1282.8600000000001</v>
      </c>
      <c r="K28" s="88">
        <f t="shared" si="10"/>
        <v>23519.1</v>
      </c>
      <c r="L28" s="88">
        <f t="shared" si="10"/>
        <v>24801.96</v>
      </c>
      <c r="M28" s="88">
        <f t="shared" si="10"/>
        <v>0</v>
      </c>
      <c r="N28" s="88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80">
        <v>406.1</v>
      </c>
      <c r="F29" s="81">
        <v>1.2</v>
      </c>
      <c r="G29" s="81">
        <v>22</v>
      </c>
      <c r="H29" s="82">
        <f>E29*F29</f>
        <v>487.32</v>
      </c>
      <c r="I29" s="82">
        <f>E29*G29</f>
        <v>8934.2000000000007</v>
      </c>
      <c r="J29" s="82">
        <f>(E29*F29)</f>
        <v>487.32</v>
      </c>
      <c r="K29" s="82">
        <f>E29*G29</f>
        <v>8934.2000000000007</v>
      </c>
      <c r="L29" s="83">
        <f>SUM(J29,K29)</f>
        <v>9421.52</v>
      </c>
      <c r="M29" s="82">
        <f t="shared" ref="M29:N31" si="11">J29-H29</f>
        <v>0</v>
      </c>
      <c r="N29" s="82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80">
        <v>421.04</v>
      </c>
      <c r="F30" s="81">
        <v>1.2</v>
      </c>
      <c r="G30" s="81">
        <v>22</v>
      </c>
      <c r="H30" s="82">
        <f>E30*F30</f>
        <v>505.24799999999999</v>
      </c>
      <c r="I30" s="82">
        <f>E30*G30</f>
        <v>9262.880000000001</v>
      </c>
      <c r="J30" s="82">
        <f>(E30*F30)</f>
        <v>505.24799999999999</v>
      </c>
      <c r="K30" s="82">
        <f>E30*G30</f>
        <v>9262.880000000001</v>
      </c>
      <c r="L30" s="83">
        <f>SUM(J30,K30)</f>
        <v>9768.1280000000006</v>
      </c>
      <c r="M30" s="82">
        <f t="shared" si="11"/>
        <v>0</v>
      </c>
      <c r="N30" s="82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80">
        <v>416.18</v>
      </c>
      <c r="F31" s="81">
        <v>1.2</v>
      </c>
      <c r="G31" s="81">
        <v>22</v>
      </c>
      <c r="H31" s="82">
        <f>E31*F31</f>
        <v>499.416</v>
      </c>
      <c r="I31" s="82">
        <f>E31*G31</f>
        <v>9155.9600000000009</v>
      </c>
      <c r="J31" s="82">
        <f>(E31*F31)</f>
        <v>499.416</v>
      </c>
      <c r="K31" s="82">
        <f>E31*G31</f>
        <v>9155.9600000000009</v>
      </c>
      <c r="L31" s="83">
        <f>SUM(J31,K31)</f>
        <v>9655.3760000000002</v>
      </c>
      <c r="M31" s="82">
        <f t="shared" si="11"/>
        <v>0</v>
      </c>
      <c r="N31" s="82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8">
        <f>SUM(E29,E30,E31)</f>
        <v>1243.3200000000002</v>
      </c>
      <c r="F32" s="88"/>
      <c r="G32" s="88"/>
      <c r="H32" s="99">
        <f>SUM(H29:H31)</f>
        <v>1491.9839999999999</v>
      </c>
      <c r="I32" s="99">
        <f>SUM(I29:I31)</f>
        <v>27353.040000000001</v>
      </c>
      <c r="J32" s="88">
        <f t="shared" ref="J32:S32" si="12">SUM(J29,J30,J31)</f>
        <v>1491.9839999999999</v>
      </c>
      <c r="K32" s="88">
        <f t="shared" si="12"/>
        <v>27353.040000000001</v>
      </c>
      <c r="L32" s="88">
        <f t="shared" si="12"/>
        <v>28845.024000000001</v>
      </c>
      <c r="M32" s="88">
        <f t="shared" si="12"/>
        <v>0</v>
      </c>
      <c r="N32" s="88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80">
        <v>435.4</v>
      </c>
      <c r="F33" s="81">
        <v>1.2</v>
      </c>
      <c r="G33" s="81">
        <v>22</v>
      </c>
      <c r="H33" s="82">
        <f>E33*F33</f>
        <v>522.4799999999999</v>
      </c>
      <c r="I33" s="82">
        <f>E33*G33</f>
        <v>9578.7999999999993</v>
      </c>
      <c r="J33" s="82">
        <f>(E33*F33)</f>
        <v>522.4799999999999</v>
      </c>
      <c r="K33" s="82">
        <f>E33*G33</f>
        <v>9578.7999999999993</v>
      </c>
      <c r="L33" s="83">
        <f>SUM(J33,K33)</f>
        <v>10101.279999999999</v>
      </c>
      <c r="M33" s="82">
        <f t="shared" ref="M33:N35" si="13">J33-H33</f>
        <v>0</v>
      </c>
      <c r="N33" s="82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80">
        <v>425.78</v>
      </c>
      <c r="F34" s="81">
        <v>1.2</v>
      </c>
      <c r="G34" s="81">
        <v>22</v>
      </c>
      <c r="H34" s="82">
        <f>E34*F34</f>
        <v>510.93599999999992</v>
      </c>
      <c r="I34" s="82">
        <f>E34*G34</f>
        <v>9367.16</v>
      </c>
      <c r="J34" s="82">
        <f>(E34*F34)</f>
        <v>510.93599999999992</v>
      </c>
      <c r="K34" s="82">
        <f>E34*G34</f>
        <v>9367.16</v>
      </c>
      <c r="L34" s="83">
        <f>SUM(J34,K34)</f>
        <v>9878.0959999999995</v>
      </c>
      <c r="M34" s="82">
        <f t="shared" si="13"/>
        <v>0</v>
      </c>
      <c r="N34" s="82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86">
        <v>512.46</v>
      </c>
      <c r="F35" s="81">
        <v>1.2</v>
      </c>
      <c r="G35" s="81">
        <v>22</v>
      </c>
      <c r="H35" s="82">
        <f>E35*F35</f>
        <v>614.952</v>
      </c>
      <c r="I35" s="82">
        <f>E35*G35</f>
        <v>11274.12</v>
      </c>
      <c r="J35" s="82">
        <f>(E35*F35)</f>
        <v>614.952</v>
      </c>
      <c r="K35" s="82">
        <f>E35*G35</f>
        <v>11274.12</v>
      </c>
      <c r="L35" s="83">
        <f>SUM(J35,K35)</f>
        <v>11889.072</v>
      </c>
      <c r="M35" s="82">
        <f t="shared" si="13"/>
        <v>0</v>
      </c>
      <c r="N35" s="82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8">
        <f>SUM(E33,E34,E35)</f>
        <v>1373.6399999999999</v>
      </c>
      <c r="F36" s="88"/>
      <c r="G36" s="88"/>
      <c r="H36" s="99">
        <f>SUM(H33:H35)</f>
        <v>1648.3679999999997</v>
      </c>
      <c r="I36" s="99">
        <f>SUM(I33:I35)</f>
        <v>30220.080000000002</v>
      </c>
      <c r="J36" s="88">
        <f t="shared" ref="J36:S36" si="14">SUM(J33,J34,J35)</f>
        <v>1648.3679999999997</v>
      </c>
      <c r="K36" s="88">
        <f t="shared" si="14"/>
        <v>30220.080000000002</v>
      </c>
      <c r="L36" s="88">
        <f t="shared" si="14"/>
        <v>31868.447999999997</v>
      </c>
      <c r="M36" s="88">
        <f t="shared" si="14"/>
        <v>0</v>
      </c>
      <c r="N36" s="88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80">
        <v>550.6</v>
      </c>
      <c r="F37" s="81">
        <v>1.2</v>
      </c>
      <c r="G37" s="81">
        <v>22</v>
      </c>
      <c r="H37" s="82">
        <f>E37*F37</f>
        <v>660.72</v>
      </c>
      <c r="I37" s="82">
        <f>E37*G37</f>
        <v>12113.2</v>
      </c>
      <c r="J37" s="82">
        <f>(E37*F37)</f>
        <v>660.72</v>
      </c>
      <c r="K37" s="82">
        <f>E37*G37</f>
        <v>12113.2</v>
      </c>
      <c r="L37" s="83">
        <f>SUM(J37,K37)</f>
        <v>12773.92</v>
      </c>
      <c r="M37" s="82">
        <f t="shared" ref="M37:N39" si="15">J37-H37</f>
        <v>0</v>
      </c>
      <c r="N37" s="82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80">
        <v>397</v>
      </c>
      <c r="F38" s="81">
        <v>1.2</v>
      </c>
      <c r="G38" s="81">
        <v>22</v>
      </c>
      <c r="H38" s="82">
        <f>E38*F38</f>
        <v>476.4</v>
      </c>
      <c r="I38" s="82">
        <f>E38*G38</f>
        <v>8734</v>
      </c>
      <c r="J38" s="82">
        <f>(E38*F38)</f>
        <v>476.4</v>
      </c>
      <c r="K38" s="82">
        <f>E38*G38</f>
        <v>8734</v>
      </c>
      <c r="L38" s="83">
        <f>SUM(J38,K38)</f>
        <v>9210.4</v>
      </c>
      <c r="M38" s="82">
        <f t="shared" si="15"/>
        <v>0</v>
      </c>
      <c r="N38" s="82">
        <f t="shared" si="15"/>
        <v>0</v>
      </c>
      <c r="O38" s="82"/>
      <c r="P38" s="82"/>
      <c r="Q38" s="84"/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86">
        <v>446.88</v>
      </c>
      <c r="F39" s="81">
        <v>1.2</v>
      </c>
      <c r="G39" s="81">
        <v>22</v>
      </c>
      <c r="H39" s="82">
        <f>E39*F39</f>
        <v>536.25599999999997</v>
      </c>
      <c r="I39" s="82">
        <f>E39*G39</f>
        <v>9831.36</v>
      </c>
      <c r="J39" s="82">
        <f>(E39*F39)</f>
        <v>536.25599999999997</v>
      </c>
      <c r="K39" s="82">
        <f>E39*G39</f>
        <v>9831.36</v>
      </c>
      <c r="L39" s="83">
        <f>SUM(J39,K39)</f>
        <v>10367.616</v>
      </c>
      <c r="M39" s="82">
        <f t="shared" si="15"/>
        <v>0</v>
      </c>
      <c r="N39" s="82">
        <f t="shared" si="15"/>
        <v>0</v>
      </c>
      <c r="O39" s="82"/>
      <c r="P39" s="82"/>
      <c r="Q39" s="84"/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8">
        <f>SUM(E37,E38,E39)</f>
        <v>1394.48</v>
      </c>
      <c r="F40" s="88"/>
      <c r="G40" s="88"/>
      <c r="H40" s="99">
        <f>SUM(H37:H39)</f>
        <v>1673.3759999999997</v>
      </c>
      <c r="I40" s="99">
        <f>SUM(I37:I39)</f>
        <v>30678.560000000001</v>
      </c>
      <c r="J40" s="88">
        <f t="shared" ref="J40:S40" si="16">SUM(J37,J38,J39)</f>
        <v>1673.3759999999997</v>
      </c>
      <c r="K40" s="88">
        <f t="shared" si="16"/>
        <v>30678.560000000001</v>
      </c>
      <c r="L40" s="88">
        <f t="shared" si="16"/>
        <v>32351.936000000002</v>
      </c>
      <c r="M40" s="88">
        <f t="shared" si="16"/>
        <v>0</v>
      </c>
      <c r="N40" s="88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5">
        <f>SUM(E28+E32+E36+E40)</f>
        <v>5080.49</v>
      </c>
      <c r="F41" s="115"/>
      <c r="G41" s="115"/>
      <c r="H41" s="118">
        <f>H28+H32+H36+H40</f>
        <v>6096.5879999999997</v>
      </c>
      <c r="I41" s="118">
        <f>I28+I32+I36+I40</f>
        <v>111770.78</v>
      </c>
      <c r="J41" s="115">
        <f t="shared" ref="J41:S41" si="17">SUM(J28+J32+J36+J40)</f>
        <v>6096.5879999999997</v>
      </c>
      <c r="K41" s="115">
        <f t="shared" si="17"/>
        <v>111770.78</v>
      </c>
      <c r="L41" s="115">
        <f t="shared" si="17"/>
        <v>117867.368</v>
      </c>
      <c r="M41" s="115">
        <f t="shared" si="17"/>
        <v>0</v>
      </c>
      <c r="N41" s="115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5">
        <f>E41+'2013'!E42</f>
        <v>19489</v>
      </c>
      <c r="F42" s="95"/>
      <c r="G42" s="95"/>
      <c r="H42" s="95">
        <f>H41+'2013'!H42</f>
        <v>23386.799999999999</v>
      </c>
      <c r="I42" s="95">
        <f>I41+'2013'!I42</f>
        <v>241524.11</v>
      </c>
      <c r="J42" s="95">
        <f>J41+'2013'!J42</f>
        <v>23386.799999999999</v>
      </c>
      <c r="K42" s="95">
        <f>K41+'2013'!K42</f>
        <v>241524.11</v>
      </c>
      <c r="L42" s="95">
        <f>L41+'2013'!L42</f>
        <v>264910.90999999997</v>
      </c>
      <c r="M42" s="95">
        <f>M41+'2013'!M42</f>
        <v>0</v>
      </c>
      <c r="N42" s="95">
        <f>N41+'2013'!N42</f>
        <v>0</v>
      </c>
      <c r="O42" s="95">
        <f>O41+'2013'!O42</f>
        <v>0</v>
      </c>
      <c r="P42" s="95">
        <f>P41+'2013'!P42</f>
        <v>0</v>
      </c>
      <c r="Q42" s="95">
        <f>Q41+'2013'!Q42</f>
        <v>0</v>
      </c>
      <c r="R42" s="95">
        <f>R41+'2013'!R42</f>
        <v>0</v>
      </c>
      <c r="S42" s="95">
        <f>S41+'2013'!S42</f>
        <v>0</v>
      </c>
      <c r="T42" s="97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80">
        <v>279.51</v>
      </c>
      <c r="F43" s="81">
        <v>1.2</v>
      </c>
      <c r="G43" s="81">
        <v>22</v>
      </c>
      <c r="H43" s="82">
        <f>E43*F43</f>
        <v>335.41199999999998</v>
      </c>
      <c r="I43" s="82">
        <f>E43*G43</f>
        <v>6149.2199999999993</v>
      </c>
      <c r="J43" s="82">
        <f>(E43*F43)</f>
        <v>335.41199999999998</v>
      </c>
      <c r="K43" s="82">
        <f>E43*G43</f>
        <v>6149.2199999999993</v>
      </c>
      <c r="L43" s="83">
        <f>SUM(J43,K43)</f>
        <v>6484.6319999999996</v>
      </c>
      <c r="M43" s="82">
        <f t="shared" ref="M43:N45" si="18">J43-H43</f>
        <v>0</v>
      </c>
      <c r="N43" s="82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86">
        <v>265.98</v>
      </c>
      <c r="F44" s="81">
        <v>1.2</v>
      </c>
      <c r="G44" s="81">
        <v>22</v>
      </c>
      <c r="H44" s="82">
        <f>E44*F44</f>
        <v>319.17599999999999</v>
      </c>
      <c r="I44" s="82">
        <f>E44*G44</f>
        <v>5851.56</v>
      </c>
      <c r="J44" s="82">
        <f>(E44*F44)</f>
        <v>319.17599999999999</v>
      </c>
      <c r="K44" s="82">
        <f>E44*G44</f>
        <v>5851.56</v>
      </c>
      <c r="L44" s="83">
        <f>SUM(J44,K44)</f>
        <v>6170.7360000000008</v>
      </c>
      <c r="M44" s="82">
        <f t="shared" si="18"/>
        <v>0</v>
      </c>
      <c r="N44" s="82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86">
        <v>232.24</v>
      </c>
      <c r="F45" s="81">
        <v>1.2</v>
      </c>
      <c r="G45" s="81">
        <v>22</v>
      </c>
      <c r="H45" s="82">
        <f>E45*F45</f>
        <v>278.68799999999999</v>
      </c>
      <c r="I45" s="82">
        <f>E45*G45</f>
        <v>5109.2800000000007</v>
      </c>
      <c r="J45" s="82">
        <f>(E45*F45)</f>
        <v>278.68799999999999</v>
      </c>
      <c r="K45" s="82">
        <f>E45*G45</f>
        <v>5109.2800000000007</v>
      </c>
      <c r="L45" s="83">
        <f>SUM(J45,K45)</f>
        <v>5387.9680000000008</v>
      </c>
      <c r="M45" s="82">
        <f t="shared" si="18"/>
        <v>0</v>
      </c>
      <c r="N45" s="82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8">
        <f>SUM(E43,E44,E45)</f>
        <v>777.73</v>
      </c>
      <c r="F46" s="88"/>
      <c r="G46" s="88"/>
      <c r="H46" s="99">
        <f>SUM(H43:H45)</f>
        <v>933.27599999999995</v>
      </c>
      <c r="I46" s="99">
        <f>SUM(I43:I45)</f>
        <v>17110.059999999998</v>
      </c>
      <c r="J46" s="88">
        <f t="shared" ref="J46:S46" si="19">SUM(J43,J44,J45)</f>
        <v>933.27599999999995</v>
      </c>
      <c r="K46" s="88">
        <f t="shared" si="19"/>
        <v>17110.059999999998</v>
      </c>
      <c r="L46" s="88">
        <f t="shared" si="19"/>
        <v>18043.336000000003</v>
      </c>
      <c r="M46" s="88">
        <f t="shared" si="19"/>
        <v>0</v>
      </c>
      <c r="N46" s="88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80">
        <v>286.02</v>
      </c>
      <c r="F47" s="81">
        <v>1.2</v>
      </c>
      <c r="G47" s="81">
        <v>22</v>
      </c>
      <c r="H47" s="82">
        <f>E47*F47</f>
        <v>343.22399999999999</v>
      </c>
      <c r="I47" s="82">
        <f>E47*G47</f>
        <v>6292.44</v>
      </c>
      <c r="J47" s="82">
        <f>(E47*F47)</f>
        <v>343.22399999999999</v>
      </c>
      <c r="K47" s="82">
        <f>E47*G47</f>
        <v>6292.44</v>
      </c>
      <c r="L47" s="83">
        <f>SUM(J47,K47)</f>
        <v>6635.6639999999998</v>
      </c>
      <c r="M47" s="82">
        <f t="shared" ref="M47:N49" si="20">J47-H47</f>
        <v>0</v>
      </c>
      <c r="N47" s="82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80">
        <v>272.74</v>
      </c>
      <c r="F48" s="81">
        <v>1.2</v>
      </c>
      <c r="G48" s="81">
        <v>22</v>
      </c>
      <c r="H48" s="82">
        <f>E48*F48</f>
        <v>327.28800000000001</v>
      </c>
      <c r="I48" s="82">
        <f>E48*G48</f>
        <v>6000.2800000000007</v>
      </c>
      <c r="J48" s="82">
        <f>(E48*F48)</f>
        <v>327.28800000000001</v>
      </c>
      <c r="K48" s="82">
        <f>E48*G48</f>
        <v>6000.2800000000007</v>
      </c>
      <c r="L48" s="83">
        <f>SUM(J48,K48)</f>
        <v>6327.5680000000011</v>
      </c>
      <c r="M48" s="82">
        <f t="shared" si="20"/>
        <v>0</v>
      </c>
      <c r="N48" s="82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80">
        <v>261.33999999999997</v>
      </c>
      <c r="F49" s="81">
        <v>1.2</v>
      </c>
      <c r="G49" s="81">
        <v>22</v>
      </c>
      <c r="H49" s="82">
        <f>E49*F49</f>
        <v>313.60799999999995</v>
      </c>
      <c r="I49" s="82">
        <f>E49*G49</f>
        <v>5749.48</v>
      </c>
      <c r="J49" s="82">
        <f>(E49*F49)</f>
        <v>313.60799999999995</v>
      </c>
      <c r="K49" s="82">
        <f>E49*G49</f>
        <v>5749.48</v>
      </c>
      <c r="L49" s="83">
        <f>SUM(J49,K49)</f>
        <v>6063.0879999999997</v>
      </c>
      <c r="M49" s="82">
        <f t="shared" si="20"/>
        <v>0</v>
      </c>
      <c r="N49" s="82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8">
        <f>SUM(E47,E48,E49)</f>
        <v>820.09999999999991</v>
      </c>
      <c r="F50" s="88"/>
      <c r="G50" s="88"/>
      <c r="H50" s="99">
        <f>SUM(H47:H49)</f>
        <v>984.11999999999989</v>
      </c>
      <c r="I50" s="99">
        <f>SUM(I47:I49)</f>
        <v>18042.2</v>
      </c>
      <c r="J50" s="88">
        <f t="shared" ref="J50:S50" si="21">SUM(J47,J48,J49)</f>
        <v>984.11999999999989</v>
      </c>
      <c r="K50" s="88">
        <f t="shared" si="21"/>
        <v>18042.2</v>
      </c>
      <c r="L50" s="88">
        <f t="shared" si="21"/>
        <v>19026.32</v>
      </c>
      <c r="M50" s="88">
        <f t="shared" si="21"/>
        <v>0</v>
      </c>
      <c r="N50" s="88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80">
        <v>273.2</v>
      </c>
      <c r="F51" s="81">
        <v>1.2</v>
      </c>
      <c r="G51" s="81">
        <v>22</v>
      </c>
      <c r="H51" s="82">
        <f>E51*F51</f>
        <v>327.84</v>
      </c>
      <c r="I51" s="82">
        <f>E51*G51</f>
        <v>6010.4</v>
      </c>
      <c r="J51" s="82">
        <f>(E51*F51)</f>
        <v>327.84</v>
      </c>
      <c r="K51" s="82">
        <f>E51*G51</f>
        <v>6010.4</v>
      </c>
      <c r="L51" s="83">
        <f>SUM(J51,K51)</f>
        <v>6338.24</v>
      </c>
      <c r="M51" s="82">
        <f t="shared" ref="M51:N53" si="22">J51-H51</f>
        <v>0</v>
      </c>
      <c r="N51" s="82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86">
        <v>304.36</v>
      </c>
      <c r="F52" s="81">
        <v>1.2</v>
      </c>
      <c r="G52" s="81">
        <v>22</v>
      </c>
      <c r="H52" s="82">
        <f>E52*F52</f>
        <v>365.23200000000003</v>
      </c>
      <c r="I52" s="82">
        <f>E52*G52</f>
        <v>6695.92</v>
      </c>
      <c r="J52" s="82">
        <f>(E52*F52)</f>
        <v>365.23200000000003</v>
      </c>
      <c r="K52" s="82">
        <f>E52*G52</f>
        <v>6695.92</v>
      </c>
      <c r="L52" s="83">
        <f>SUM(J52,K52)</f>
        <v>7061.152</v>
      </c>
      <c r="M52" s="82">
        <f t="shared" si="22"/>
        <v>0</v>
      </c>
      <c r="N52" s="82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86">
        <v>316.08</v>
      </c>
      <c r="F53" s="81">
        <v>1.2</v>
      </c>
      <c r="G53" s="81">
        <v>22</v>
      </c>
      <c r="H53" s="82">
        <f>E53*F53</f>
        <v>379.29599999999999</v>
      </c>
      <c r="I53" s="82">
        <f>E53*G53</f>
        <v>6953.7599999999993</v>
      </c>
      <c r="J53" s="82">
        <f>(E53*F53)</f>
        <v>379.29599999999999</v>
      </c>
      <c r="K53" s="82">
        <f>E53*G53</f>
        <v>6953.7599999999993</v>
      </c>
      <c r="L53" s="83">
        <f>SUM(J53,K53)</f>
        <v>7333.0559999999996</v>
      </c>
      <c r="M53" s="82">
        <f t="shared" si="22"/>
        <v>0</v>
      </c>
      <c r="N53" s="82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8">
        <f>SUM(E51,E52,E53)</f>
        <v>893.63999999999987</v>
      </c>
      <c r="F54" s="88"/>
      <c r="G54" s="88"/>
      <c r="H54" s="99">
        <f>SUM(H51:H53)</f>
        <v>1072.3679999999999</v>
      </c>
      <c r="I54" s="99">
        <f>SUM(I51:I53)</f>
        <v>19660.079999999998</v>
      </c>
      <c r="J54" s="88">
        <f t="shared" ref="J54:S54" si="23">SUM(J51,J52,J53)</f>
        <v>1072.3679999999999</v>
      </c>
      <c r="K54" s="88">
        <f t="shared" si="23"/>
        <v>19660.079999999998</v>
      </c>
      <c r="L54" s="88">
        <f t="shared" si="23"/>
        <v>20732.448</v>
      </c>
      <c r="M54" s="88">
        <f t="shared" si="23"/>
        <v>0</v>
      </c>
      <c r="N54" s="88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80">
        <v>324.82</v>
      </c>
      <c r="F55" s="81">
        <v>1.2</v>
      </c>
      <c r="G55" s="81">
        <v>22</v>
      </c>
      <c r="H55" s="82">
        <f>E55*F55</f>
        <v>389.78399999999999</v>
      </c>
      <c r="I55" s="82">
        <f>E55*G55</f>
        <v>7146.04</v>
      </c>
      <c r="J55" s="82">
        <f>(E55*F55)</f>
        <v>389.78399999999999</v>
      </c>
      <c r="K55" s="82">
        <f>E55*G55</f>
        <v>7146.04</v>
      </c>
      <c r="L55" s="83">
        <f>SUM(J55,K55)</f>
        <v>7535.8239999999996</v>
      </c>
      <c r="M55" s="82">
        <f t="shared" ref="M55:N57" si="24">J55-H55</f>
        <v>0</v>
      </c>
      <c r="N55" s="82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80">
        <v>217.48</v>
      </c>
      <c r="F56" s="81">
        <v>1.2</v>
      </c>
      <c r="G56" s="81">
        <v>22</v>
      </c>
      <c r="H56" s="82">
        <f>E56*F56</f>
        <v>260.976</v>
      </c>
      <c r="I56" s="82">
        <f>E56*G56</f>
        <v>4784.5599999999995</v>
      </c>
      <c r="J56" s="82">
        <f>(E56*F56)</f>
        <v>260.976</v>
      </c>
      <c r="K56" s="82">
        <f>E56*G56</f>
        <v>4784.5599999999995</v>
      </c>
      <c r="L56" s="83">
        <f>SUM(J56,K56)</f>
        <v>5045.5359999999991</v>
      </c>
      <c r="M56" s="82">
        <f t="shared" si="24"/>
        <v>0</v>
      </c>
      <c r="N56" s="82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86">
        <v>268.94</v>
      </c>
      <c r="F57" s="81">
        <v>1.2</v>
      </c>
      <c r="G57" s="81">
        <v>22</v>
      </c>
      <c r="H57" s="82">
        <f>E57*F57</f>
        <v>322.72800000000001</v>
      </c>
      <c r="I57" s="82">
        <f>E57*G57</f>
        <v>5916.68</v>
      </c>
      <c r="J57" s="82">
        <f>(E57*F57)</f>
        <v>322.72800000000001</v>
      </c>
      <c r="K57" s="82">
        <f>E57*G57</f>
        <v>5916.68</v>
      </c>
      <c r="L57" s="83">
        <f>SUM(J57,K57)</f>
        <v>6239.4080000000004</v>
      </c>
      <c r="M57" s="82">
        <f t="shared" si="24"/>
        <v>0</v>
      </c>
      <c r="N57" s="82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8">
        <f>SUM(E55,E56,E57)</f>
        <v>811.24</v>
      </c>
      <c r="F58" s="88"/>
      <c r="G58" s="88"/>
      <c r="H58" s="99">
        <f>SUM(H55:H57)</f>
        <v>973.48800000000006</v>
      </c>
      <c r="I58" s="99">
        <f>SUM(I55:I57)</f>
        <v>17847.28</v>
      </c>
      <c r="J58" s="88">
        <f t="shared" ref="J58:S58" si="25">SUM(J55,J56,J57)</f>
        <v>973.48800000000006</v>
      </c>
      <c r="K58" s="88">
        <f t="shared" si="25"/>
        <v>17847.28</v>
      </c>
      <c r="L58" s="88">
        <f t="shared" si="25"/>
        <v>18820.768</v>
      </c>
      <c r="M58" s="88">
        <f t="shared" si="25"/>
        <v>0</v>
      </c>
      <c r="N58" s="88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5">
        <f>SUM(E46+E50+E54+E58)</f>
        <v>3302.71</v>
      </c>
      <c r="F59" s="115"/>
      <c r="G59" s="115"/>
      <c r="H59" s="118">
        <f>H46+H50+H54+H58</f>
        <v>3963.2519999999995</v>
      </c>
      <c r="I59" s="118">
        <f>I46+I50+I54+I58</f>
        <v>72659.62</v>
      </c>
      <c r="J59" s="115">
        <f t="shared" ref="J59:S59" si="26">SUM(J46+J50+J54+J58)</f>
        <v>3963.2519999999995</v>
      </c>
      <c r="K59" s="115">
        <f t="shared" si="26"/>
        <v>72659.62</v>
      </c>
      <c r="L59" s="115">
        <f t="shared" si="26"/>
        <v>76622.872000000003</v>
      </c>
      <c r="M59" s="115">
        <f t="shared" si="26"/>
        <v>0</v>
      </c>
      <c r="N59" s="115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5">
        <f>E59+'2013'!E60</f>
        <v>12276.95</v>
      </c>
      <c r="F60" s="95"/>
      <c r="G60" s="95"/>
      <c r="H60" s="95">
        <f>H59+'2013'!H60</f>
        <v>14732.34</v>
      </c>
      <c r="I60" s="95">
        <f>I59+'2013'!I60</f>
        <v>153592.18</v>
      </c>
      <c r="J60" s="95">
        <f>J59+'2013'!J60</f>
        <v>14732.34</v>
      </c>
      <c r="K60" s="95">
        <f>K59+'2013'!K60</f>
        <v>153592.18</v>
      </c>
      <c r="L60" s="95">
        <f>L59+'2013'!L60</f>
        <v>168324.52</v>
      </c>
      <c r="M60" s="95">
        <f>M59+'2013'!M60</f>
        <v>0</v>
      </c>
      <c r="N60" s="95">
        <f>N59+'2013'!N60</f>
        <v>0</v>
      </c>
      <c r="O60" s="95">
        <f>O59+'2013'!O60</f>
        <v>0</v>
      </c>
      <c r="P60" s="95">
        <f>P59+'2013'!P60</f>
        <v>0</v>
      </c>
      <c r="Q60" s="95">
        <f>Q59+'2013'!Q60</f>
        <v>0</v>
      </c>
      <c r="R60" s="95">
        <f>R59+'2013'!R60</f>
        <v>0</v>
      </c>
      <c r="S60" s="95">
        <f>S59+'2013'!S60</f>
        <v>0</v>
      </c>
      <c r="T60" s="97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80">
        <v>282.24</v>
      </c>
      <c r="F61" s="81">
        <v>1.2</v>
      </c>
      <c r="G61" s="81">
        <v>22</v>
      </c>
      <c r="H61" s="82">
        <f>E61*F61</f>
        <v>338.68799999999999</v>
      </c>
      <c r="I61" s="82">
        <f>E61*G61</f>
        <v>6209.2800000000007</v>
      </c>
      <c r="J61" s="82">
        <f>(E61*F61)</f>
        <v>338.68799999999999</v>
      </c>
      <c r="K61" s="82">
        <f>E61*G61</f>
        <v>6209.2800000000007</v>
      </c>
      <c r="L61" s="83">
        <f>SUM(J61,K61)</f>
        <v>6547.9680000000008</v>
      </c>
      <c r="M61" s="82">
        <f t="shared" ref="M61:N63" si="27">J61-H61</f>
        <v>0</v>
      </c>
      <c r="N61" s="82">
        <f t="shared" si="27"/>
        <v>0</v>
      </c>
      <c r="O61" s="82"/>
      <c r="P61" s="82"/>
      <c r="Q61" s="84"/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86">
        <v>291.10000000000002</v>
      </c>
      <c r="F62" s="81">
        <v>1.2</v>
      </c>
      <c r="G62" s="81">
        <v>22</v>
      </c>
      <c r="H62" s="82">
        <f>E62*F62</f>
        <v>349.32</v>
      </c>
      <c r="I62" s="82">
        <f>E62*G62</f>
        <v>6404.2000000000007</v>
      </c>
      <c r="J62" s="82">
        <f>(E62*F62)</f>
        <v>349.32</v>
      </c>
      <c r="K62" s="82">
        <f>E62*G62</f>
        <v>6404.2000000000007</v>
      </c>
      <c r="L62" s="83">
        <f>SUM(J62,K62)</f>
        <v>6753.52</v>
      </c>
      <c r="M62" s="82">
        <f t="shared" si="27"/>
        <v>0</v>
      </c>
      <c r="N62" s="82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86">
        <v>302.12</v>
      </c>
      <c r="F63" s="81">
        <v>1.2</v>
      </c>
      <c r="G63" s="81">
        <v>22</v>
      </c>
      <c r="H63" s="82">
        <f>E63*F63</f>
        <v>362.54399999999998</v>
      </c>
      <c r="I63" s="82">
        <f>E63*G63</f>
        <v>6646.64</v>
      </c>
      <c r="J63" s="82">
        <f>(E63*F63)</f>
        <v>362.54399999999998</v>
      </c>
      <c r="K63" s="82">
        <f>E63*G63</f>
        <v>6646.64</v>
      </c>
      <c r="L63" s="83">
        <f>SUM(J63,K63)</f>
        <v>7009.1840000000002</v>
      </c>
      <c r="M63" s="82">
        <f t="shared" si="27"/>
        <v>0</v>
      </c>
      <c r="N63" s="82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8">
        <f>SUM(E61,E62,E63)</f>
        <v>875.46</v>
      </c>
      <c r="F64" s="88"/>
      <c r="G64" s="88"/>
      <c r="H64" s="99">
        <f>SUM(H61:H63)</f>
        <v>1050.5520000000001</v>
      </c>
      <c r="I64" s="99">
        <f>SUM(I61:I63)</f>
        <v>19260.120000000003</v>
      </c>
      <c r="J64" s="88">
        <f t="shared" ref="J64:S64" si="28">SUM(J61,J62,J63)</f>
        <v>1050.5520000000001</v>
      </c>
      <c r="K64" s="88">
        <f t="shared" si="28"/>
        <v>19260.120000000003</v>
      </c>
      <c r="L64" s="88">
        <f t="shared" si="28"/>
        <v>20310.672000000002</v>
      </c>
      <c r="M64" s="88">
        <f t="shared" si="28"/>
        <v>0</v>
      </c>
      <c r="N64" s="88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80">
        <v>340.36</v>
      </c>
      <c r="F65" s="81">
        <v>1.2</v>
      </c>
      <c r="G65" s="81">
        <v>22</v>
      </c>
      <c r="H65" s="82">
        <f>E65*F65</f>
        <v>408.43200000000002</v>
      </c>
      <c r="I65" s="82">
        <f>E65*G65</f>
        <v>7487.92</v>
      </c>
      <c r="J65" s="82">
        <f>(E65*F65)</f>
        <v>408.43200000000002</v>
      </c>
      <c r="K65" s="82">
        <f>E65*G65</f>
        <v>7487.92</v>
      </c>
      <c r="L65" s="83">
        <f>SUM(J65,K65)</f>
        <v>7896.3519999999999</v>
      </c>
      <c r="M65" s="82">
        <f t="shared" ref="M65:N67" si="29">J65-H65</f>
        <v>0</v>
      </c>
      <c r="N65" s="82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80">
        <v>390.72</v>
      </c>
      <c r="F66" s="81">
        <v>1.2</v>
      </c>
      <c r="G66" s="81">
        <v>22</v>
      </c>
      <c r="H66" s="82">
        <f>E66*F66</f>
        <v>468.86400000000003</v>
      </c>
      <c r="I66" s="82">
        <f>E66*G66</f>
        <v>8595.84</v>
      </c>
      <c r="J66" s="82">
        <f>(E66*F66)</f>
        <v>468.86400000000003</v>
      </c>
      <c r="K66" s="82">
        <f>E66*G66</f>
        <v>8595.84</v>
      </c>
      <c r="L66" s="83">
        <f>SUM(J66,K66)</f>
        <v>9064.7039999999997</v>
      </c>
      <c r="M66" s="82">
        <f t="shared" si="29"/>
        <v>0</v>
      </c>
      <c r="N66" s="82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80">
        <v>397.36</v>
      </c>
      <c r="F67" s="81">
        <v>1.2</v>
      </c>
      <c r="G67" s="81">
        <v>22</v>
      </c>
      <c r="H67" s="82">
        <f>E67*F67</f>
        <v>476.83199999999999</v>
      </c>
      <c r="I67" s="82">
        <f>E67*G67</f>
        <v>8741.92</v>
      </c>
      <c r="J67" s="82">
        <f>(E67*F67)</f>
        <v>476.83199999999999</v>
      </c>
      <c r="K67" s="82">
        <f>E67*G67</f>
        <v>8741.92</v>
      </c>
      <c r="L67" s="83">
        <f>SUM(J67,K67)</f>
        <v>9218.7520000000004</v>
      </c>
      <c r="M67" s="82">
        <f t="shared" si="29"/>
        <v>0</v>
      </c>
      <c r="N67" s="82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8">
        <f>SUM(E65,E66,E67)</f>
        <v>1128.44</v>
      </c>
      <c r="F68" s="88"/>
      <c r="G68" s="88"/>
      <c r="H68" s="99">
        <f>SUM(H65:H67)</f>
        <v>1354.1280000000002</v>
      </c>
      <c r="I68" s="99">
        <f>SUM(I65:I67)</f>
        <v>24825.68</v>
      </c>
      <c r="J68" s="88">
        <f t="shared" ref="J68:S68" si="30">SUM(J65,J66,J67)</f>
        <v>1354.1280000000002</v>
      </c>
      <c r="K68" s="88">
        <f t="shared" si="30"/>
        <v>24825.68</v>
      </c>
      <c r="L68" s="88">
        <f t="shared" si="30"/>
        <v>26179.808000000001</v>
      </c>
      <c r="M68" s="88">
        <f t="shared" si="30"/>
        <v>0</v>
      </c>
      <c r="N68" s="88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80">
        <v>413.38</v>
      </c>
      <c r="F69" s="81">
        <v>1.2</v>
      </c>
      <c r="G69" s="81">
        <v>22</v>
      </c>
      <c r="H69" s="82">
        <f>E69*F69</f>
        <v>496.05599999999998</v>
      </c>
      <c r="I69" s="82">
        <f>E69*G69</f>
        <v>9094.36</v>
      </c>
      <c r="J69" s="82">
        <f>(E69*F69)</f>
        <v>496.05599999999998</v>
      </c>
      <c r="K69" s="82">
        <f t="shared" ref="K69:K75" si="31">E69*G69</f>
        <v>9094.36</v>
      </c>
      <c r="L69" s="83">
        <f>SUM(J69,K69)</f>
        <v>9590.4160000000011</v>
      </c>
      <c r="M69" s="82">
        <f t="shared" ref="M69:N71" si="32">J69-H69</f>
        <v>0</v>
      </c>
      <c r="N69" s="82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80">
        <v>427.48</v>
      </c>
      <c r="F70" s="81">
        <v>1.2</v>
      </c>
      <c r="G70" s="81">
        <v>22</v>
      </c>
      <c r="H70" s="82">
        <f>E70*F70</f>
        <v>512.976</v>
      </c>
      <c r="I70" s="82">
        <f>E70*G70</f>
        <v>9404.5600000000013</v>
      </c>
      <c r="J70" s="82">
        <f>(E70*F70)</f>
        <v>512.976</v>
      </c>
      <c r="K70" s="82">
        <f t="shared" si="31"/>
        <v>9404.5600000000013</v>
      </c>
      <c r="L70" s="83">
        <f>SUM(J70,K70)</f>
        <v>9917.5360000000019</v>
      </c>
      <c r="M70" s="82">
        <f t="shared" si="32"/>
        <v>0</v>
      </c>
      <c r="N70" s="82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86">
        <v>410.24</v>
      </c>
      <c r="F71" s="81">
        <v>1.2</v>
      </c>
      <c r="G71" s="81">
        <v>22</v>
      </c>
      <c r="H71" s="82">
        <f>E71*F71</f>
        <v>492.28800000000001</v>
      </c>
      <c r="I71" s="82">
        <f>E71*G71</f>
        <v>9025.2800000000007</v>
      </c>
      <c r="J71" s="82">
        <f>(E71*F71)</f>
        <v>492.28800000000001</v>
      </c>
      <c r="K71" s="82">
        <f t="shared" si="31"/>
        <v>9025.2800000000007</v>
      </c>
      <c r="L71" s="83">
        <f>SUM(J71,K71)</f>
        <v>9517.5680000000011</v>
      </c>
      <c r="M71" s="82">
        <f t="shared" si="32"/>
        <v>0</v>
      </c>
      <c r="N71" s="82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8">
        <f>SUM(E69,E70,E71)</f>
        <v>1251.0999999999999</v>
      </c>
      <c r="F72" s="88"/>
      <c r="G72" s="88"/>
      <c r="H72" s="99">
        <f>SUM(H69:H71)</f>
        <v>1501.32</v>
      </c>
      <c r="I72" s="99">
        <f>SUM(I69:I71)</f>
        <v>27524.200000000004</v>
      </c>
      <c r="J72" s="88">
        <f t="shared" ref="J72:S72" si="33">SUM(J69,J70,J71)</f>
        <v>1501.32</v>
      </c>
      <c r="K72" s="88">
        <f t="shared" si="33"/>
        <v>27524.200000000004</v>
      </c>
      <c r="L72" s="88">
        <f t="shared" si="33"/>
        <v>29025.520000000004</v>
      </c>
      <c r="M72" s="88">
        <f t="shared" si="33"/>
        <v>0</v>
      </c>
      <c r="N72" s="88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80">
        <v>421.5</v>
      </c>
      <c r="F73" s="81">
        <v>1.2</v>
      </c>
      <c r="G73" s="81">
        <v>22</v>
      </c>
      <c r="H73" s="82">
        <f>E73*F73</f>
        <v>505.79999999999995</v>
      </c>
      <c r="I73" s="82">
        <f>E73*G73</f>
        <v>9273</v>
      </c>
      <c r="J73" s="82">
        <f>(E73*F73)</f>
        <v>505.79999999999995</v>
      </c>
      <c r="K73" s="82">
        <f t="shared" si="31"/>
        <v>9273</v>
      </c>
      <c r="L73" s="83">
        <f>SUM(J73,K73)</f>
        <v>9778.7999999999993</v>
      </c>
      <c r="M73" s="82">
        <f t="shared" ref="M73:N75" si="34">J73-H73</f>
        <v>0</v>
      </c>
      <c r="N73" s="82">
        <f>K73-I73</f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80">
        <v>346.56</v>
      </c>
      <c r="F74" s="81">
        <v>1.2</v>
      </c>
      <c r="G74" s="81">
        <v>22</v>
      </c>
      <c r="H74" s="82">
        <f>E74*F74</f>
        <v>415.87200000000001</v>
      </c>
      <c r="I74" s="82">
        <f>E74*G74</f>
        <v>7624.32</v>
      </c>
      <c r="J74" s="82">
        <f>(E74*F74)</f>
        <v>415.87200000000001</v>
      </c>
      <c r="K74" s="82">
        <f t="shared" si="31"/>
        <v>7624.32</v>
      </c>
      <c r="L74" s="83">
        <f>SUM(J74,K74)</f>
        <v>8040.192</v>
      </c>
      <c r="M74" s="82">
        <f t="shared" si="34"/>
        <v>0</v>
      </c>
      <c r="N74" s="82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86">
        <v>348.06</v>
      </c>
      <c r="F75" s="81">
        <v>1.2</v>
      </c>
      <c r="G75" s="81">
        <v>22</v>
      </c>
      <c r="H75" s="82">
        <f>E75*F75</f>
        <v>417.67199999999997</v>
      </c>
      <c r="I75" s="82">
        <f>E75*G75</f>
        <v>7657.32</v>
      </c>
      <c r="J75" s="82">
        <f>(E75*F75)</f>
        <v>417.67199999999997</v>
      </c>
      <c r="K75" s="82">
        <f t="shared" si="31"/>
        <v>7657.32</v>
      </c>
      <c r="L75" s="83">
        <f>SUM(J75,K75)</f>
        <v>8074.9919999999993</v>
      </c>
      <c r="M75" s="82">
        <f t="shared" si="34"/>
        <v>0</v>
      </c>
      <c r="N75" s="82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8">
        <f>SUM(E73,E74,E75)</f>
        <v>1116.1199999999999</v>
      </c>
      <c r="F76" s="88"/>
      <c r="G76" s="88"/>
      <c r="H76" s="99">
        <f>SUM(H73:H75)</f>
        <v>1339.3440000000001</v>
      </c>
      <c r="I76" s="99">
        <f>SUM(I73:I75)</f>
        <v>24554.639999999999</v>
      </c>
      <c r="J76" s="88">
        <f t="shared" ref="J76:S76" si="35">SUM(J73,J74,J75)</f>
        <v>1339.3440000000001</v>
      </c>
      <c r="K76" s="88">
        <f t="shared" si="35"/>
        <v>24554.639999999999</v>
      </c>
      <c r="L76" s="88">
        <f t="shared" si="35"/>
        <v>25893.983999999997</v>
      </c>
      <c r="M76" s="88">
        <f t="shared" si="35"/>
        <v>0</v>
      </c>
      <c r="N76" s="88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5">
        <f>SUM(E64+E68+E72+E76)</f>
        <v>4371.12</v>
      </c>
      <c r="F77" s="115"/>
      <c r="G77" s="115"/>
      <c r="H77" s="118">
        <f>H64+H68+H72+H76</f>
        <v>5245.3440000000001</v>
      </c>
      <c r="I77" s="118">
        <f>I64+I68+I72+I76</f>
        <v>96164.64</v>
      </c>
      <c r="J77" s="115">
        <f t="shared" ref="J77:S77" si="36">SUM(J64+J68+J72+J76)</f>
        <v>5245.3440000000001</v>
      </c>
      <c r="K77" s="115">
        <f t="shared" si="36"/>
        <v>96164.64</v>
      </c>
      <c r="L77" s="115">
        <f t="shared" si="36"/>
        <v>101409.984</v>
      </c>
      <c r="M77" s="115">
        <f t="shared" si="36"/>
        <v>0</v>
      </c>
      <c r="N77" s="115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5">
        <f>E77+'2013'!E78</f>
        <v>16670.509999999998</v>
      </c>
      <c r="F78" s="95"/>
      <c r="G78" s="95"/>
      <c r="H78" s="95">
        <f>H77+'2013'!H78</f>
        <v>20004.612000000001</v>
      </c>
      <c r="I78" s="95">
        <f>I77+'2013'!I78</f>
        <v>208098.81</v>
      </c>
      <c r="J78" s="95">
        <f>J77+'2013'!J78</f>
        <v>20004.612000000001</v>
      </c>
      <c r="K78" s="95">
        <f>K77+'2013'!K78</f>
        <v>208098.81</v>
      </c>
      <c r="L78" s="95">
        <f>L77+'2013'!L78</f>
        <v>228103.42199999999</v>
      </c>
      <c r="M78" s="95">
        <f>M77+'2013'!M78</f>
        <v>0</v>
      </c>
      <c r="N78" s="95">
        <f>N77+'2013'!N78</f>
        <v>0</v>
      </c>
      <c r="O78" s="95">
        <f>O77+'2013'!O78</f>
        <v>0</v>
      </c>
      <c r="P78" s="95">
        <f>P77+'2013'!P78</f>
        <v>0</v>
      </c>
      <c r="Q78" s="95">
        <f>Q77+'2013'!Q78</f>
        <v>0</v>
      </c>
      <c r="R78" s="95">
        <f>R77+'2013'!R78</f>
        <v>0</v>
      </c>
      <c r="S78" s="95">
        <f>S77+'2013'!S78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86">
        <v>0</v>
      </c>
      <c r="F79" s="81">
        <v>1.2</v>
      </c>
      <c r="G79" s="81">
        <v>22</v>
      </c>
      <c r="H79" s="82">
        <f>E79*F79</f>
        <v>0</v>
      </c>
      <c r="I79" s="82">
        <f>E79*G79</f>
        <v>0</v>
      </c>
      <c r="J79" s="82">
        <f>(E79*F79)</f>
        <v>0</v>
      </c>
      <c r="K79" s="82">
        <f>E79*G79</f>
        <v>0</v>
      </c>
      <c r="L79" s="83">
        <f>SUM(J79,K79)</f>
        <v>0</v>
      </c>
      <c r="M79" s="82">
        <f t="shared" ref="M79:N81" si="37">J79-H79</f>
        <v>0</v>
      </c>
      <c r="N79" s="82">
        <f>K79-I79</f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86">
        <v>0</v>
      </c>
      <c r="F80" s="81">
        <v>1.2</v>
      </c>
      <c r="G80" s="81">
        <v>22</v>
      </c>
      <c r="H80" s="82">
        <f>E80*F80</f>
        <v>0</v>
      </c>
      <c r="I80" s="82">
        <f>E80*G80</f>
        <v>0</v>
      </c>
      <c r="J80" s="82">
        <f>(E80*F80)</f>
        <v>0</v>
      </c>
      <c r="K80" s="82">
        <f>E80*G80</f>
        <v>0</v>
      </c>
      <c r="L80" s="83">
        <f>SUM(J80,K80)</f>
        <v>0</v>
      </c>
      <c r="M80" s="82">
        <f t="shared" si="37"/>
        <v>0</v>
      </c>
      <c r="N80" s="82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86">
        <v>0</v>
      </c>
      <c r="F81" s="81">
        <v>1.2</v>
      </c>
      <c r="G81" s="81">
        <v>22</v>
      </c>
      <c r="H81" s="82">
        <f>E81*F81</f>
        <v>0</v>
      </c>
      <c r="I81" s="82">
        <f>E81*G81</f>
        <v>0</v>
      </c>
      <c r="J81" s="82">
        <f>(E81*F81)</f>
        <v>0</v>
      </c>
      <c r="K81" s="82">
        <f>E81*G81</f>
        <v>0</v>
      </c>
      <c r="L81" s="83">
        <f>SUM(J81,K81)</f>
        <v>0</v>
      </c>
      <c r="M81" s="82">
        <f t="shared" si="37"/>
        <v>0</v>
      </c>
      <c r="N81" s="82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8">
        <f>SUM(E79,E80,E81)</f>
        <v>0</v>
      </c>
      <c r="F82" s="88"/>
      <c r="G82" s="88"/>
      <c r="H82" s="99">
        <f>SUM(H79:H81)</f>
        <v>0</v>
      </c>
      <c r="I82" s="99">
        <f>SUM(I79:I81)</f>
        <v>0</v>
      </c>
      <c r="J82" s="88">
        <f t="shared" ref="J82:S82" si="38">SUM(J79,J80,J81)</f>
        <v>0</v>
      </c>
      <c r="K82" s="88">
        <f t="shared" si="38"/>
        <v>0</v>
      </c>
      <c r="L82" s="88">
        <f t="shared" si="38"/>
        <v>0</v>
      </c>
      <c r="M82" s="88">
        <f t="shared" si="38"/>
        <v>0</v>
      </c>
      <c r="N82" s="88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86">
        <v>0</v>
      </c>
      <c r="F83" s="81">
        <v>1.2</v>
      </c>
      <c r="G83" s="81">
        <v>22</v>
      </c>
      <c r="H83" s="82">
        <f>E83*F83</f>
        <v>0</v>
      </c>
      <c r="I83" s="82">
        <f>E83*G83</f>
        <v>0</v>
      </c>
      <c r="J83" s="82">
        <f>(E83*F83)</f>
        <v>0</v>
      </c>
      <c r="K83" s="82">
        <f>E83*G83</f>
        <v>0</v>
      </c>
      <c r="L83" s="83">
        <f>SUM(J83,K83)</f>
        <v>0</v>
      </c>
      <c r="M83" s="82">
        <f t="shared" ref="M83:N85" si="39">J83-H83</f>
        <v>0</v>
      </c>
      <c r="N83" s="82">
        <f>K83-I83</f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86">
        <v>0</v>
      </c>
      <c r="F84" s="81">
        <v>1.2</v>
      </c>
      <c r="G84" s="81">
        <v>22</v>
      </c>
      <c r="H84" s="82">
        <f>E84*F84</f>
        <v>0</v>
      </c>
      <c r="I84" s="82">
        <f>E84*G84</f>
        <v>0</v>
      </c>
      <c r="J84" s="82">
        <f>(E84*F84)</f>
        <v>0</v>
      </c>
      <c r="K84" s="82">
        <f>E84*G84</f>
        <v>0</v>
      </c>
      <c r="L84" s="83">
        <f>SUM(J84,K84)</f>
        <v>0</v>
      </c>
      <c r="M84" s="82">
        <f t="shared" si="39"/>
        <v>0</v>
      </c>
      <c r="N84" s="82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86">
        <v>0</v>
      </c>
      <c r="F85" s="81">
        <v>1.2</v>
      </c>
      <c r="G85" s="81">
        <v>22</v>
      </c>
      <c r="H85" s="82">
        <f>E85*F85</f>
        <v>0</v>
      </c>
      <c r="I85" s="82">
        <f>E85*G85</f>
        <v>0</v>
      </c>
      <c r="J85" s="82">
        <f>(E85*F85)</f>
        <v>0</v>
      </c>
      <c r="K85" s="82">
        <f>E85*G85</f>
        <v>0</v>
      </c>
      <c r="L85" s="83">
        <f>SUM(J85,K85)</f>
        <v>0</v>
      </c>
      <c r="M85" s="82">
        <f t="shared" si="39"/>
        <v>0</v>
      </c>
      <c r="N85" s="82">
        <f t="shared" si="39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8">
        <f>SUM(E83,E84,E85)</f>
        <v>0</v>
      </c>
      <c r="F86" s="88"/>
      <c r="G86" s="88"/>
      <c r="H86" s="99">
        <f>SUM(H83:H85)</f>
        <v>0</v>
      </c>
      <c r="I86" s="99">
        <f>SUM(I83:I85)</f>
        <v>0</v>
      </c>
      <c r="J86" s="88">
        <f t="shared" ref="J86:S86" si="40">SUM(J83,J84,J85)</f>
        <v>0</v>
      </c>
      <c r="K86" s="88">
        <f t="shared" si="40"/>
        <v>0</v>
      </c>
      <c r="L86" s="88">
        <f t="shared" si="40"/>
        <v>0</v>
      </c>
      <c r="M86" s="88">
        <f t="shared" si="40"/>
        <v>0</v>
      </c>
      <c r="N86" s="88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86">
        <v>0</v>
      </c>
      <c r="F87" s="81">
        <v>1.2</v>
      </c>
      <c r="G87" s="81">
        <v>22</v>
      </c>
      <c r="H87" s="82">
        <f>E87*F87</f>
        <v>0</v>
      </c>
      <c r="I87" s="82">
        <f>E87*G87</f>
        <v>0</v>
      </c>
      <c r="J87" s="82">
        <f>(E87*F87)</f>
        <v>0</v>
      </c>
      <c r="K87" s="82">
        <f>E87*G87</f>
        <v>0</v>
      </c>
      <c r="L87" s="83">
        <f>SUM(J87,K87)</f>
        <v>0</v>
      </c>
      <c r="M87" s="82">
        <f t="shared" ref="M87:N89" si="41">J87-H87</f>
        <v>0</v>
      </c>
      <c r="N87" s="82">
        <f>K87-I87</f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86">
        <v>0</v>
      </c>
      <c r="F88" s="81">
        <v>1.2</v>
      </c>
      <c r="G88" s="81">
        <v>22</v>
      </c>
      <c r="H88" s="82">
        <f>E88*F88</f>
        <v>0</v>
      </c>
      <c r="I88" s="82">
        <f>E88*G88</f>
        <v>0</v>
      </c>
      <c r="J88" s="82">
        <f>(E88*F88)</f>
        <v>0</v>
      </c>
      <c r="K88" s="82">
        <f>E88*G88</f>
        <v>0</v>
      </c>
      <c r="L88" s="83">
        <f>SUM(J88,K88)</f>
        <v>0</v>
      </c>
      <c r="M88" s="82">
        <f t="shared" si="41"/>
        <v>0</v>
      </c>
      <c r="N88" s="82">
        <f t="shared" si="41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86">
        <v>0</v>
      </c>
      <c r="F89" s="81">
        <v>1.2</v>
      </c>
      <c r="G89" s="81">
        <v>22</v>
      </c>
      <c r="H89" s="82">
        <f>E89*F89</f>
        <v>0</v>
      </c>
      <c r="I89" s="82">
        <f>E89*G89</f>
        <v>0</v>
      </c>
      <c r="J89" s="82">
        <f>(E89*F89)</f>
        <v>0</v>
      </c>
      <c r="K89" s="82">
        <f>E89*G89</f>
        <v>0</v>
      </c>
      <c r="L89" s="83">
        <f>SUM(J89,K89)</f>
        <v>0</v>
      </c>
      <c r="M89" s="82">
        <f t="shared" si="41"/>
        <v>0</v>
      </c>
      <c r="N89" s="82">
        <f t="shared" si="41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8">
        <f>SUM(E87,E88,E89)</f>
        <v>0</v>
      </c>
      <c r="F90" s="88"/>
      <c r="G90" s="88"/>
      <c r="H90" s="99">
        <f>SUM(H87:H89)</f>
        <v>0</v>
      </c>
      <c r="I90" s="99">
        <f>SUM(I87:I89)</f>
        <v>0</v>
      </c>
      <c r="J90" s="88">
        <f t="shared" ref="J90:S90" si="42">SUM(J87,J88,J89)</f>
        <v>0</v>
      </c>
      <c r="K90" s="88">
        <f t="shared" si="42"/>
        <v>0</v>
      </c>
      <c r="L90" s="88">
        <f t="shared" si="42"/>
        <v>0</v>
      </c>
      <c r="M90" s="88">
        <f t="shared" si="42"/>
        <v>0</v>
      </c>
      <c r="N90" s="88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86">
        <v>0</v>
      </c>
      <c r="F91" s="81">
        <v>1.2</v>
      </c>
      <c r="G91" s="81">
        <v>22</v>
      </c>
      <c r="H91" s="82">
        <f>E91*F91</f>
        <v>0</v>
      </c>
      <c r="I91" s="82">
        <f>E91*G91</f>
        <v>0</v>
      </c>
      <c r="J91" s="82">
        <f>(E91*F91)</f>
        <v>0</v>
      </c>
      <c r="K91" s="82">
        <f>E91*G91</f>
        <v>0</v>
      </c>
      <c r="L91" s="83">
        <f>SUM(J91,K91)</f>
        <v>0</v>
      </c>
      <c r="M91" s="82">
        <f t="shared" ref="M91:N93" si="43">J91-H91</f>
        <v>0</v>
      </c>
      <c r="N91" s="82">
        <f>K91-I91</f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86">
        <v>0</v>
      </c>
      <c r="F92" s="81">
        <v>1.2</v>
      </c>
      <c r="G92" s="81">
        <v>22</v>
      </c>
      <c r="H92" s="82">
        <f>E92*F92</f>
        <v>0</v>
      </c>
      <c r="I92" s="82">
        <f>E92*G92</f>
        <v>0</v>
      </c>
      <c r="J92" s="82">
        <f>(E92*F92)</f>
        <v>0</v>
      </c>
      <c r="K92" s="82">
        <f>E92*G92</f>
        <v>0</v>
      </c>
      <c r="L92" s="83">
        <f>SUM(J92,K92)</f>
        <v>0</v>
      </c>
      <c r="M92" s="82">
        <f t="shared" si="43"/>
        <v>0</v>
      </c>
      <c r="N92" s="82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86">
        <v>0</v>
      </c>
      <c r="F93" s="81">
        <v>1.2</v>
      </c>
      <c r="G93" s="81">
        <v>22</v>
      </c>
      <c r="H93" s="82">
        <f>E93*F93</f>
        <v>0</v>
      </c>
      <c r="I93" s="82">
        <f>E93*G93</f>
        <v>0</v>
      </c>
      <c r="J93" s="82">
        <f>(E93*F93)</f>
        <v>0</v>
      </c>
      <c r="K93" s="82">
        <f>E93*G93</f>
        <v>0</v>
      </c>
      <c r="L93" s="83">
        <f>SUM(J93,K93)</f>
        <v>0</v>
      </c>
      <c r="M93" s="82">
        <f t="shared" si="43"/>
        <v>0</v>
      </c>
      <c r="N93" s="82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8">
        <f>SUM(E91,E92,E93)</f>
        <v>0</v>
      </c>
      <c r="F94" s="88"/>
      <c r="G94" s="88"/>
      <c r="H94" s="99">
        <f>SUM(H91:H93)</f>
        <v>0</v>
      </c>
      <c r="I94" s="99">
        <f>SUM(I91:I93)</f>
        <v>0</v>
      </c>
      <c r="J94" s="88">
        <f t="shared" ref="J94:S94" si="44">SUM(J91,J92,J93)</f>
        <v>0</v>
      </c>
      <c r="K94" s="88">
        <f t="shared" si="44"/>
        <v>0</v>
      </c>
      <c r="L94" s="88">
        <f t="shared" si="44"/>
        <v>0</v>
      </c>
      <c r="M94" s="88">
        <f t="shared" si="44"/>
        <v>0</v>
      </c>
      <c r="N94" s="88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5">
        <f>SUM(E82+E86+E90+E94)</f>
        <v>0</v>
      </c>
      <c r="F95" s="115"/>
      <c r="G95" s="115"/>
      <c r="H95" s="115">
        <f t="shared" ref="H95:S95" si="45">SUM(H82+H86+H90+H94)</f>
        <v>0</v>
      </c>
      <c r="I95" s="115">
        <f t="shared" si="45"/>
        <v>0</v>
      </c>
      <c r="J95" s="115">
        <f t="shared" si="45"/>
        <v>0</v>
      </c>
      <c r="K95" s="115">
        <f t="shared" si="45"/>
        <v>0</v>
      </c>
      <c r="L95" s="115">
        <f t="shared" si="45"/>
        <v>0</v>
      </c>
      <c r="M95" s="115">
        <f t="shared" si="45"/>
        <v>0</v>
      </c>
      <c r="N95" s="115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5">
        <f>E95+'2013'!E96</f>
        <v>5858.25</v>
      </c>
      <c r="F96" s="95"/>
      <c r="G96" s="95"/>
      <c r="H96" s="95">
        <f>H95+'2013'!H96</f>
        <v>7029.9</v>
      </c>
      <c r="I96" s="95">
        <f>I95+'2013'!I96</f>
        <v>48771.39</v>
      </c>
      <c r="J96" s="95">
        <f>J95+'2013'!J96</f>
        <v>7029.9</v>
      </c>
      <c r="K96" s="95">
        <f>K95+'2013'!K96</f>
        <v>48771.39</v>
      </c>
      <c r="L96" s="95">
        <f>L95+'2013'!L96</f>
        <v>55801.29</v>
      </c>
      <c r="M96" s="95">
        <f>M95+'2013'!M96</f>
        <v>0</v>
      </c>
      <c r="N96" s="95">
        <f>N95+'2013'!N96</f>
        <v>0</v>
      </c>
      <c r="O96" s="95">
        <f>O95+'2013'!O96</f>
        <v>0</v>
      </c>
      <c r="P96" s="95">
        <f>P95+'2013'!P96</f>
        <v>0</v>
      </c>
      <c r="Q96" s="95">
        <f>Q95+'2013'!Q96</f>
        <v>0</v>
      </c>
      <c r="R96" s="95">
        <f>R95+'2013'!R96</f>
        <v>0</v>
      </c>
      <c r="S96" s="95">
        <f>S95+'2013'!S96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80">
        <v>26.75</v>
      </c>
      <c r="F97" s="81">
        <v>1.2</v>
      </c>
      <c r="G97" s="81">
        <v>22</v>
      </c>
      <c r="H97" s="82">
        <f>E97*F97</f>
        <v>32.1</v>
      </c>
      <c r="I97" s="82">
        <f>E97*G97</f>
        <v>588.5</v>
      </c>
      <c r="J97" s="82">
        <f>(E97*F97)</f>
        <v>32.1</v>
      </c>
      <c r="K97" s="82">
        <f>E97*G97</f>
        <v>588.5</v>
      </c>
      <c r="L97" s="83">
        <f>SUM(J97,K97)</f>
        <v>620.6</v>
      </c>
      <c r="M97" s="82">
        <f t="shared" ref="M97:N99" si="46">J97-H97</f>
        <v>0</v>
      </c>
      <c r="N97" s="82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86">
        <v>65.44</v>
      </c>
      <c r="F98" s="81">
        <v>1.2</v>
      </c>
      <c r="G98" s="81">
        <v>22</v>
      </c>
      <c r="H98" s="82">
        <f>E98*F98</f>
        <v>78.527999999999992</v>
      </c>
      <c r="I98" s="82">
        <f>E98*G98</f>
        <v>1439.6799999999998</v>
      </c>
      <c r="J98" s="82">
        <f>(E98*F98)</f>
        <v>78.527999999999992</v>
      </c>
      <c r="K98" s="82">
        <f>E98*G98</f>
        <v>1439.6799999999998</v>
      </c>
      <c r="L98" s="83">
        <f>SUM(J98,K98)</f>
        <v>1518.2079999999999</v>
      </c>
      <c r="M98" s="82">
        <f t="shared" si="46"/>
        <v>0</v>
      </c>
      <c r="N98" s="82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86">
        <v>43.8</v>
      </c>
      <c r="F99" s="81">
        <v>1.2</v>
      </c>
      <c r="G99" s="81">
        <v>22</v>
      </c>
      <c r="H99" s="82">
        <f>E99*F99</f>
        <v>52.559999999999995</v>
      </c>
      <c r="I99" s="82">
        <f>E99*G99</f>
        <v>963.59999999999991</v>
      </c>
      <c r="J99" s="82">
        <f>(E99*F99)</f>
        <v>52.559999999999995</v>
      </c>
      <c r="K99" s="82">
        <f>E99*G99</f>
        <v>963.59999999999991</v>
      </c>
      <c r="L99" s="83">
        <f>SUM(J99,K99)</f>
        <v>1016.1599999999999</v>
      </c>
      <c r="M99" s="82">
        <f t="shared" si="46"/>
        <v>0</v>
      </c>
      <c r="N99" s="82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8">
        <f>SUM(E97,E98,E99)</f>
        <v>135.99</v>
      </c>
      <c r="F100" s="88"/>
      <c r="G100" s="88"/>
      <c r="H100" s="88">
        <f t="shared" ref="H100:S100" si="47">SUM(H97,H98,H99)</f>
        <v>163.18799999999999</v>
      </c>
      <c r="I100" s="88">
        <f t="shared" si="47"/>
        <v>2991.7799999999997</v>
      </c>
      <c r="J100" s="88">
        <f t="shared" si="47"/>
        <v>163.18799999999999</v>
      </c>
      <c r="K100" s="88">
        <f t="shared" si="47"/>
        <v>2991.7799999999997</v>
      </c>
      <c r="L100" s="88">
        <f t="shared" si="47"/>
        <v>3154.9679999999998</v>
      </c>
      <c r="M100" s="88">
        <f t="shared" si="47"/>
        <v>0</v>
      </c>
      <c r="N100" s="88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80">
        <v>48.03</v>
      </c>
      <c r="F101" s="81">
        <v>1.2</v>
      </c>
      <c r="G101" s="81">
        <v>22</v>
      </c>
      <c r="H101" s="82">
        <f>E101*F101</f>
        <v>57.635999999999996</v>
      </c>
      <c r="I101" s="82">
        <f>E101*G101</f>
        <v>1056.6600000000001</v>
      </c>
      <c r="J101" s="82">
        <f>(E101*F101)</f>
        <v>57.635999999999996</v>
      </c>
      <c r="K101" s="82">
        <f>E101*G101</f>
        <v>1056.6600000000001</v>
      </c>
      <c r="L101" s="83">
        <f>SUM(J101,K101)</f>
        <v>1114.296</v>
      </c>
      <c r="M101" s="82">
        <f t="shared" ref="M101:N103" si="48">J101-H101</f>
        <v>0</v>
      </c>
      <c r="N101" s="82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80">
        <v>60.38</v>
      </c>
      <c r="F102" s="81">
        <v>1.2</v>
      </c>
      <c r="G102" s="81">
        <v>22</v>
      </c>
      <c r="H102" s="82">
        <f>E102*F102</f>
        <v>72.456000000000003</v>
      </c>
      <c r="I102" s="82">
        <f>E102*G102</f>
        <v>1328.3600000000001</v>
      </c>
      <c r="J102" s="82">
        <f>(E102*F102)</f>
        <v>72.456000000000003</v>
      </c>
      <c r="K102" s="82">
        <f>E102*G102</f>
        <v>1328.3600000000001</v>
      </c>
      <c r="L102" s="83">
        <f>SUM(J102,K102)</f>
        <v>1400.816</v>
      </c>
      <c r="M102" s="82">
        <f t="shared" si="48"/>
        <v>0</v>
      </c>
      <c r="N102" s="82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80">
        <v>61.08</v>
      </c>
      <c r="F103" s="81">
        <v>1.2</v>
      </c>
      <c r="G103" s="81">
        <v>22</v>
      </c>
      <c r="H103" s="82">
        <f>E103*F103</f>
        <v>73.295999999999992</v>
      </c>
      <c r="I103" s="82">
        <f>E103*G103</f>
        <v>1343.76</v>
      </c>
      <c r="J103" s="82">
        <f>(E103*F103)</f>
        <v>73.295999999999992</v>
      </c>
      <c r="K103" s="82">
        <f>E103*G103</f>
        <v>1343.76</v>
      </c>
      <c r="L103" s="83">
        <f>SUM(J103,K103)</f>
        <v>1417.056</v>
      </c>
      <c r="M103" s="82">
        <f t="shared" si="48"/>
        <v>0</v>
      </c>
      <c r="N103" s="82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8">
        <f>SUM(E101,E102,E103)</f>
        <v>169.49</v>
      </c>
      <c r="F104" s="88"/>
      <c r="G104" s="88"/>
      <c r="H104" s="88">
        <f t="shared" ref="H104:S104" si="49">SUM(H101,H102,H103)</f>
        <v>203.38799999999998</v>
      </c>
      <c r="I104" s="88">
        <f t="shared" si="49"/>
        <v>3728.7800000000007</v>
      </c>
      <c r="J104" s="88">
        <f t="shared" si="49"/>
        <v>203.38799999999998</v>
      </c>
      <c r="K104" s="88">
        <f t="shared" si="49"/>
        <v>3728.7800000000007</v>
      </c>
      <c r="L104" s="88">
        <f t="shared" si="49"/>
        <v>3932.1680000000001</v>
      </c>
      <c r="M104" s="88">
        <f t="shared" si="49"/>
        <v>0</v>
      </c>
      <c r="N104" s="88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80">
        <v>52.56</v>
      </c>
      <c r="F105" s="81">
        <v>1.2</v>
      </c>
      <c r="G105" s="81">
        <v>22</v>
      </c>
      <c r="H105" s="82">
        <f>E105*F105</f>
        <v>63.072000000000003</v>
      </c>
      <c r="I105" s="82">
        <f>E105*G105</f>
        <v>1156.3200000000002</v>
      </c>
      <c r="J105" s="82">
        <f>(E105*F105)</f>
        <v>63.072000000000003</v>
      </c>
      <c r="K105" s="82">
        <f>E105*G105</f>
        <v>1156.3200000000002</v>
      </c>
      <c r="L105" s="83">
        <f>SUM(J105,K105)</f>
        <v>1219.3920000000003</v>
      </c>
      <c r="M105" s="82">
        <f t="shared" ref="M105:N107" si="50">J105-H105</f>
        <v>0</v>
      </c>
      <c r="N105" s="82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80">
        <v>103.36</v>
      </c>
      <c r="F106" s="81">
        <v>1.2</v>
      </c>
      <c r="G106" s="81">
        <v>22</v>
      </c>
      <c r="H106" s="82">
        <f>E106*F106</f>
        <v>124.032</v>
      </c>
      <c r="I106" s="82">
        <f>E106*G106</f>
        <v>2273.92</v>
      </c>
      <c r="J106" s="82">
        <f>(E106*F106)</f>
        <v>124.032</v>
      </c>
      <c r="K106" s="82">
        <f>E106*G106</f>
        <v>2273.92</v>
      </c>
      <c r="L106" s="83">
        <f>SUM(J106,K106)</f>
        <v>2397.9520000000002</v>
      </c>
      <c r="M106" s="82">
        <f t="shared" si="50"/>
        <v>0</v>
      </c>
      <c r="N106" s="82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86">
        <v>78.62</v>
      </c>
      <c r="F107" s="81">
        <v>1.2</v>
      </c>
      <c r="G107" s="81">
        <v>22</v>
      </c>
      <c r="H107" s="82">
        <f>E107*F107</f>
        <v>94.344000000000008</v>
      </c>
      <c r="I107" s="82">
        <f>E107*G107</f>
        <v>1729.64</v>
      </c>
      <c r="J107" s="82">
        <f>(E107*F107)</f>
        <v>94.344000000000008</v>
      </c>
      <c r="K107" s="82">
        <f>E107*G107</f>
        <v>1729.64</v>
      </c>
      <c r="L107" s="83">
        <f>SUM(J107,K107)</f>
        <v>1823.9840000000002</v>
      </c>
      <c r="M107" s="82">
        <f t="shared" si="50"/>
        <v>0</v>
      </c>
      <c r="N107" s="82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8">
        <f>SUM(E105,E106,E107)</f>
        <v>234.54000000000002</v>
      </c>
      <c r="F108" s="88"/>
      <c r="G108" s="88"/>
      <c r="H108" s="88">
        <f t="shared" ref="H108:S108" si="51">SUM(H105,H106,H107)</f>
        <v>281.44799999999998</v>
      </c>
      <c r="I108" s="88">
        <f t="shared" si="51"/>
        <v>5159.88</v>
      </c>
      <c r="J108" s="88">
        <f t="shared" si="51"/>
        <v>281.44799999999998</v>
      </c>
      <c r="K108" s="88">
        <f t="shared" si="51"/>
        <v>5159.88</v>
      </c>
      <c r="L108" s="88">
        <f t="shared" si="51"/>
        <v>5441.3280000000004</v>
      </c>
      <c r="M108" s="88">
        <f t="shared" si="51"/>
        <v>0</v>
      </c>
      <c r="N108" s="88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80">
        <v>83</v>
      </c>
      <c r="F109" s="81">
        <v>1.2</v>
      </c>
      <c r="G109" s="81">
        <v>22</v>
      </c>
      <c r="H109" s="82">
        <f>E109*F109</f>
        <v>99.6</v>
      </c>
      <c r="I109" s="82">
        <f>E109*G109</f>
        <v>1826</v>
      </c>
      <c r="J109" s="82">
        <f>(E109*F109)</f>
        <v>99.6</v>
      </c>
      <c r="K109" s="82">
        <f>E109*G109</f>
        <v>1826</v>
      </c>
      <c r="L109" s="83">
        <f>SUM(J109,K109)</f>
        <v>1925.6</v>
      </c>
      <c r="M109" s="82">
        <f t="shared" ref="M109:N111" si="52">J109-H109</f>
        <v>0</v>
      </c>
      <c r="N109" s="82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80">
        <v>109.54</v>
      </c>
      <c r="F110" s="81">
        <v>1.2</v>
      </c>
      <c r="G110" s="81">
        <v>22</v>
      </c>
      <c r="H110" s="82">
        <f>E110*F110</f>
        <v>131.44800000000001</v>
      </c>
      <c r="I110" s="82">
        <f>E110*G110</f>
        <v>2409.88</v>
      </c>
      <c r="J110" s="82">
        <f>(E110*F110)</f>
        <v>131.44800000000001</v>
      </c>
      <c r="K110" s="82">
        <f>E110*G110</f>
        <v>2409.88</v>
      </c>
      <c r="L110" s="83">
        <f>SUM(J110,K110)</f>
        <v>2541.328</v>
      </c>
      <c r="M110" s="82">
        <f t="shared" si="52"/>
        <v>0</v>
      </c>
      <c r="N110" s="82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86">
        <v>197.1</v>
      </c>
      <c r="F111" s="81">
        <v>1.2</v>
      </c>
      <c r="G111" s="81">
        <v>22</v>
      </c>
      <c r="H111" s="82">
        <f>E111*F111</f>
        <v>236.51999999999998</v>
      </c>
      <c r="I111" s="82">
        <f>E111*G111</f>
        <v>4336.2</v>
      </c>
      <c r="J111" s="82">
        <f>(E111*F111)</f>
        <v>236.51999999999998</v>
      </c>
      <c r="K111" s="82">
        <f>E111*G111</f>
        <v>4336.2</v>
      </c>
      <c r="L111" s="83">
        <f>SUM(J111,K111)</f>
        <v>4572.7199999999993</v>
      </c>
      <c r="M111" s="82">
        <f t="shared" si="52"/>
        <v>0</v>
      </c>
      <c r="N111" s="82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8">
        <f>SUM(E109,E110,E111)</f>
        <v>389.64</v>
      </c>
      <c r="F112" s="88"/>
      <c r="G112" s="88"/>
      <c r="H112" s="88">
        <f t="shared" ref="H112:S112" si="53">SUM(H109,H110,H111)</f>
        <v>467.56799999999998</v>
      </c>
      <c r="I112" s="88">
        <f t="shared" si="53"/>
        <v>8572.08</v>
      </c>
      <c r="J112" s="88">
        <f t="shared" si="53"/>
        <v>467.56799999999998</v>
      </c>
      <c r="K112" s="88">
        <f t="shared" si="53"/>
        <v>8572.08</v>
      </c>
      <c r="L112" s="88">
        <f t="shared" si="53"/>
        <v>9039.6479999999992</v>
      </c>
      <c r="M112" s="88">
        <f t="shared" si="53"/>
        <v>0</v>
      </c>
      <c r="N112" s="88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5">
        <f>SUM(E100+E104+E108+E112)</f>
        <v>929.66</v>
      </c>
      <c r="F113" s="115"/>
      <c r="G113" s="115"/>
      <c r="H113" s="115">
        <f t="shared" ref="H113:S113" si="54">SUM(H100+H104+H108+H112)</f>
        <v>1115.5919999999999</v>
      </c>
      <c r="I113" s="115">
        <f t="shared" si="54"/>
        <v>20452.52</v>
      </c>
      <c r="J113" s="115">
        <f t="shared" si="54"/>
        <v>1115.5919999999999</v>
      </c>
      <c r="K113" s="115">
        <f t="shared" si="54"/>
        <v>20452.52</v>
      </c>
      <c r="L113" s="115">
        <f t="shared" si="54"/>
        <v>21568.112000000001</v>
      </c>
      <c r="M113" s="115">
        <f t="shared" si="54"/>
        <v>0</v>
      </c>
      <c r="N113" s="115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5">
        <f>E113+'2013'!E114</f>
        <v>2116.14</v>
      </c>
      <c r="F114" s="95"/>
      <c r="G114" s="95"/>
      <c r="H114" s="95">
        <f>H113+'2013'!H114</f>
        <v>2539.3679999999995</v>
      </c>
      <c r="I114" s="95">
        <f>I113+'2013'!I114</f>
        <v>34920.92</v>
      </c>
      <c r="J114" s="95">
        <f>J113+'2013'!J114</f>
        <v>2539.3679999999995</v>
      </c>
      <c r="K114" s="95">
        <f>K113+'2013'!K114</f>
        <v>34920.92</v>
      </c>
      <c r="L114" s="95">
        <f>L113+'2013'!L114</f>
        <v>37460.288</v>
      </c>
      <c r="M114" s="95">
        <f>M113+'2013'!M114</f>
        <v>0</v>
      </c>
      <c r="N114" s="95">
        <f>N113+'2013'!N114</f>
        <v>0</v>
      </c>
      <c r="O114" s="95">
        <f>O113+'2013'!O114</f>
        <v>0</v>
      </c>
      <c r="P114" s="95">
        <f>P113+'2013'!P114</f>
        <v>0</v>
      </c>
      <c r="Q114" s="95">
        <f>Q113+'2013'!Q114</f>
        <v>0</v>
      </c>
      <c r="R114" s="95">
        <f>R113+'2013'!R114</f>
        <v>0</v>
      </c>
      <c r="S114" s="95">
        <f>S113+'2013'!S114</f>
        <v>0</v>
      </c>
      <c r="T114" s="97"/>
    </row>
    <row r="115" spans="1:20" s="70" customFormat="1" ht="38.25" x14ac:dyDescent="0.2">
      <c r="D115" s="119" t="s">
        <v>52</v>
      </c>
      <c r="E115" s="106">
        <f>E23+E41+E59+E77+E95+E113</f>
        <v>31935.929999999993</v>
      </c>
      <c r="F115" s="106">
        <v>1.2</v>
      </c>
      <c r="G115" s="106">
        <v>22</v>
      </c>
      <c r="H115" s="106">
        <f t="shared" ref="H115:T115" si="55">H23+H41+H59+H77+H95+H113</f>
        <v>38323.115999999995</v>
      </c>
      <c r="I115" s="106">
        <f t="shared" si="55"/>
        <v>702590.46000000008</v>
      </c>
      <c r="J115" s="106">
        <f t="shared" si="55"/>
        <v>38323.115999999995</v>
      </c>
      <c r="K115" s="106">
        <f t="shared" si="55"/>
        <v>702590.46000000008</v>
      </c>
      <c r="L115" s="106">
        <f t="shared" si="55"/>
        <v>740913.57599999988</v>
      </c>
      <c r="M115" s="106">
        <f t="shared" si="55"/>
        <v>0</v>
      </c>
      <c r="N115" s="106">
        <f t="shared" si="55"/>
        <v>0</v>
      </c>
      <c r="O115" s="107">
        <f t="shared" si="55"/>
        <v>0</v>
      </c>
      <c r="P115" s="107">
        <f t="shared" si="55"/>
        <v>0</v>
      </c>
      <c r="Q115" s="107">
        <f t="shared" si="55"/>
        <v>0</v>
      </c>
      <c r="R115" s="107">
        <f t="shared" si="55"/>
        <v>0</v>
      </c>
      <c r="S115" s="107">
        <f t="shared" si="55"/>
        <v>0</v>
      </c>
      <c r="T115" s="107">
        <f t="shared" si="55"/>
        <v>0</v>
      </c>
    </row>
    <row r="116" spans="1:20" s="70" customFormat="1" x14ac:dyDescent="0.2"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</row>
    <row r="117" spans="1:20" s="70" customFormat="1" x14ac:dyDescent="0.2"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</row>
    <row r="118" spans="1:20" s="70" customFormat="1" x14ac:dyDescent="0.2"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</row>
    <row r="119" spans="1:20" s="70" customFormat="1" x14ac:dyDescent="0.2"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9"/>
    </row>
    <row r="120" spans="1:20" s="70" customFormat="1" x14ac:dyDescent="0.2"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9"/>
    </row>
  </sheetData>
  <mergeCells count="37">
    <mergeCell ref="A79:A93"/>
    <mergeCell ref="B79:B93"/>
    <mergeCell ref="C79:C93"/>
    <mergeCell ref="A97:A111"/>
    <mergeCell ref="B97:B111"/>
    <mergeCell ref="C97:C111"/>
    <mergeCell ref="A43:A57"/>
    <mergeCell ref="B43:B57"/>
    <mergeCell ref="C43:C57"/>
    <mergeCell ref="A61:A75"/>
    <mergeCell ref="B61:B75"/>
    <mergeCell ref="C61:C75"/>
    <mergeCell ref="A25:A39"/>
    <mergeCell ref="B25:B39"/>
    <mergeCell ref="C25:C39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" right="0.59" top="0.75" bottom="0.75" header="0.3" footer="0.3"/>
  <pageSetup paperSize="9" scale="47" orientation="landscape" r:id="rId1"/>
  <rowBreaks count="1" manualBreakCount="1">
    <brk id="60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view="pageBreakPreview" topLeftCell="A67" zoomScale="75" zoomScaleNormal="75" zoomScaleSheetLayoutView="75" workbookViewId="0">
      <selection activeCell="T22" sqref="T22:U22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110" customWidth="1"/>
    <col min="6" max="7" width="12.85546875" style="110" customWidth="1"/>
    <col min="8" max="8" width="10" style="110" customWidth="1"/>
    <col min="9" max="9" width="12.140625" style="110" bestFit="1" customWidth="1"/>
    <col min="10" max="14" width="12.85546875" style="110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1" s="70" customFormat="1" ht="15.75" customHeight="1" x14ac:dyDescent="0.25">
      <c r="A1" s="64"/>
      <c r="B1" s="65" t="s">
        <v>0</v>
      </c>
      <c r="C1" s="160">
        <v>2015</v>
      </c>
      <c r="D1" s="161"/>
      <c r="E1" s="66"/>
      <c r="F1" s="67"/>
      <c r="G1" s="67"/>
      <c r="H1" s="66"/>
      <c r="I1" s="66"/>
      <c r="J1" s="67"/>
      <c r="K1" s="67"/>
      <c r="L1" s="67"/>
      <c r="M1" s="66"/>
      <c r="N1" s="66"/>
      <c r="O1" s="68"/>
      <c r="P1" s="69"/>
      <c r="Q1" s="69"/>
      <c r="R1" s="69"/>
      <c r="S1" s="69"/>
      <c r="T1" s="69"/>
    </row>
    <row r="2" spans="1:21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57" t="s">
        <v>42</v>
      </c>
      <c r="G2" s="157" t="s">
        <v>43</v>
      </c>
      <c r="H2" s="187" t="s">
        <v>39</v>
      </c>
      <c r="I2" s="188"/>
      <c r="J2" s="157" t="s">
        <v>38</v>
      </c>
      <c r="K2" s="157" t="s">
        <v>37</v>
      </c>
      <c r="L2" s="157" t="s">
        <v>5</v>
      </c>
      <c r="M2" s="157" t="s">
        <v>36</v>
      </c>
      <c r="N2" s="157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1" s="70" customFormat="1" ht="12.75" customHeight="1" x14ac:dyDescent="0.2">
      <c r="A3" s="163"/>
      <c r="B3" s="163"/>
      <c r="C3" s="166"/>
      <c r="D3" s="170"/>
      <c r="E3" s="171"/>
      <c r="F3" s="158"/>
      <c r="G3" s="158"/>
      <c r="H3" s="189"/>
      <c r="I3" s="190"/>
      <c r="J3" s="158"/>
      <c r="K3" s="158"/>
      <c r="L3" s="158"/>
      <c r="M3" s="158"/>
      <c r="N3" s="158"/>
      <c r="O3" s="163"/>
      <c r="P3" s="163"/>
      <c r="Q3" s="163"/>
      <c r="R3" s="163"/>
      <c r="S3" s="163"/>
      <c r="T3" s="163"/>
    </row>
    <row r="4" spans="1:21" s="70" customFormat="1" x14ac:dyDescent="0.2">
      <c r="A4" s="163"/>
      <c r="B4" s="163"/>
      <c r="C4" s="166"/>
      <c r="D4" s="172"/>
      <c r="E4" s="173"/>
      <c r="F4" s="158"/>
      <c r="G4" s="158"/>
      <c r="H4" s="191"/>
      <c r="I4" s="192"/>
      <c r="J4" s="158"/>
      <c r="K4" s="158"/>
      <c r="L4" s="158"/>
      <c r="M4" s="158"/>
      <c r="N4" s="158"/>
      <c r="O4" s="163"/>
      <c r="P4" s="163"/>
      <c r="Q4" s="163"/>
      <c r="R4" s="163"/>
      <c r="S4" s="163"/>
      <c r="T4" s="163"/>
    </row>
    <row r="5" spans="1:21" s="70" customFormat="1" ht="126" customHeight="1" x14ac:dyDescent="0.2">
      <c r="A5" s="164"/>
      <c r="B5" s="164"/>
      <c r="C5" s="167"/>
      <c r="D5" s="72" t="s">
        <v>6</v>
      </c>
      <c r="E5" s="73" t="s">
        <v>7</v>
      </c>
      <c r="F5" s="159"/>
      <c r="G5" s="159"/>
      <c r="H5" s="74" t="s">
        <v>40</v>
      </c>
      <c r="I5" s="74" t="s">
        <v>41</v>
      </c>
      <c r="J5" s="159"/>
      <c r="K5" s="159"/>
      <c r="L5" s="159"/>
      <c r="M5" s="159"/>
      <c r="N5" s="159"/>
      <c r="O5" s="164"/>
      <c r="P5" s="164"/>
      <c r="Q5" s="164"/>
      <c r="R5" s="164"/>
      <c r="S5" s="164"/>
      <c r="T5" s="164"/>
    </row>
    <row r="6" spans="1:21" x14ac:dyDescent="0.2">
      <c r="A6" s="75">
        <v>1</v>
      </c>
      <c r="B6" s="75">
        <v>2</v>
      </c>
      <c r="C6" s="75">
        <v>3</v>
      </c>
      <c r="D6" s="75">
        <v>4</v>
      </c>
      <c r="E6" s="76">
        <v>5</v>
      </c>
      <c r="F6" s="76">
        <v>11</v>
      </c>
      <c r="G6" s="76">
        <v>11</v>
      </c>
      <c r="H6" s="76"/>
      <c r="I6" s="76"/>
      <c r="J6" s="76">
        <v>8</v>
      </c>
      <c r="K6" s="76">
        <v>9</v>
      </c>
      <c r="L6" s="76">
        <v>10</v>
      </c>
      <c r="M6" s="76">
        <v>17</v>
      </c>
      <c r="N6" s="76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1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80">
        <v>1209.4000000000001</v>
      </c>
      <c r="F7" s="81">
        <v>1.2</v>
      </c>
      <c r="G7" s="81">
        <v>28</v>
      </c>
      <c r="H7" s="82">
        <v>1451.28</v>
      </c>
      <c r="I7" s="82">
        <v>33863.200000000004</v>
      </c>
      <c r="J7" s="82">
        <f>(E7*F7)</f>
        <v>1451.28</v>
      </c>
      <c r="K7" s="82">
        <f>E7*G7</f>
        <v>33863.200000000004</v>
      </c>
      <c r="L7" s="83">
        <f>SUM(J7,K7)</f>
        <v>35314.480000000003</v>
      </c>
      <c r="M7" s="82">
        <f t="shared" ref="M7:N9" si="0">J7-H7</f>
        <v>0</v>
      </c>
      <c r="N7" s="82">
        <f t="shared" si="0"/>
        <v>0</v>
      </c>
      <c r="O7" s="82"/>
      <c r="P7" s="82"/>
      <c r="Q7" s="84"/>
      <c r="R7" s="84"/>
      <c r="S7" s="84"/>
      <c r="T7" s="85"/>
      <c r="U7" s="85"/>
    </row>
    <row r="8" spans="1:21" x14ac:dyDescent="0.2">
      <c r="A8" s="175"/>
      <c r="B8" s="178"/>
      <c r="C8" s="185"/>
      <c r="D8" s="79" t="s">
        <v>9</v>
      </c>
      <c r="E8" s="86">
        <v>1459.54</v>
      </c>
      <c r="F8" s="81">
        <v>1.2</v>
      </c>
      <c r="G8" s="81">
        <v>28</v>
      </c>
      <c r="H8" s="82">
        <v>1751.4479999999999</v>
      </c>
      <c r="I8" s="82">
        <v>40867.119999999995</v>
      </c>
      <c r="J8" s="82">
        <f>(E8*F8)</f>
        <v>1751.4479999999999</v>
      </c>
      <c r="K8" s="82">
        <f>E8*G8</f>
        <v>40867.119999999995</v>
      </c>
      <c r="L8" s="83">
        <f>SUM(J8,K8)</f>
        <v>42618.567999999992</v>
      </c>
      <c r="M8" s="82">
        <f t="shared" si="0"/>
        <v>0</v>
      </c>
      <c r="N8" s="82">
        <f t="shared" si="0"/>
        <v>0</v>
      </c>
      <c r="O8" s="82"/>
      <c r="P8" s="82"/>
      <c r="Q8" s="84"/>
      <c r="R8" s="84"/>
      <c r="S8" s="84"/>
      <c r="T8" s="85"/>
      <c r="U8" s="85"/>
    </row>
    <row r="9" spans="1:21" x14ac:dyDescent="0.2">
      <c r="A9" s="175"/>
      <c r="B9" s="178"/>
      <c r="C9" s="185"/>
      <c r="D9" s="79" t="s">
        <v>10</v>
      </c>
      <c r="E9" s="86">
        <v>1512.16</v>
      </c>
      <c r="F9" s="81">
        <v>1.2</v>
      </c>
      <c r="G9" s="81">
        <v>28</v>
      </c>
      <c r="H9" s="82">
        <v>1814.5920000000001</v>
      </c>
      <c r="I9" s="82">
        <v>42340.480000000003</v>
      </c>
      <c r="J9" s="82">
        <f>(E9*F9)</f>
        <v>1814.5920000000001</v>
      </c>
      <c r="K9" s="82">
        <f>SUM(E9*G9)</f>
        <v>42340.480000000003</v>
      </c>
      <c r="L9" s="83">
        <f>SUM(J9,K9)</f>
        <v>44155.072</v>
      </c>
      <c r="M9" s="82">
        <f t="shared" si="0"/>
        <v>0</v>
      </c>
      <c r="N9" s="82">
        <f t="shared" si="0"/>
        <v>0</v>
      </c>
      <c r="O9" s="82"/>
      <c r="P9" s="82"/>
      <c r="Q9" s="84"/>
      <c r="R9" s="84"/>
      <c r="S9" s="84"/>
      <c r="T9" s="85"/>
      <c r="U9" s="85"/>
    </row>
    <row r="10" spans="1:21" ht="24" x14ac:dyDescent="0.2">
      <c r="A10" s="175"/>
      <c r="B10" s="178"/>
      <c r="C10" s="185"/>
      <c r="D10" s="87" t="s">
        <v>44</v>
      </c>
      <c r="E10" s="88">
        <f>SUM(E7,E8,E9)</f>
        <v>4181.1000000000004</v>
      </c>
      <c r="F10" s="88"/>
      <c r="G10" s="88"/>
      <c r="H10" s="88">
        <f t="shared" ref="H10:S10" si="1">SUM(H7,H8,H9)</f>
        <v>5017.32</v>
      </c>
      <c r="I10" s="88">
        <f t="shared" si="1"/>
        <v>117070.80000000002</v>
      </c>
      <c r="J10" s="88">
        <f t="shared" si="1"/>
        <v>5017.32</v>
      </c>
      <c r="K10" s="88">
        <f t="shared" si="1"/>
        <v>117070.80000000002</v>
      </c>
      <c r="L10" s="88">
        <f t="shared" si="1"/>
        <v>122088.12</v>
      </c>
      <c r="M10" s="88">
        <f t="shared" si="1"/>
        <v>0</v>
      </c>
      <c r="N10" s="88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  <c r="U10" s="90"/>
    </row>
    <row r="11" spans="1:21" x14ac:dyDescent="0.2">
      <c r="A11" s="175"/>
      <c r="B11" s="178"/>
      <c r="C11" s="185"/>
      <c r="D11" s="79" t="s">
        <v>11</v>
      </c>
      <c r="E11" s="80">
        <v>1855.86</v>
      </c>
      <c r="F11" s="81">
        <v>1.2</v>
      </c>
      <c r="G11" s="81">
        <v>28</v>
      </c>
      <c r="H11" s="82">
        <v>2227.0319999999997</v>
      </c>
      <c r="I11" s="82">
        <v>51964.079999999994</v>
      </c>
      <c r="J11" s="82">
        <f>(E11*F11)</f>
        <v>2227.0319999999997</v>
      </c>
      <c r="K11" s="82">
        <f>E11*G11</f>
        <v>51964.079999999994</v>
      </c>
      <c r="L11" s="83">
        <f>SUM(J11,K11)</f>
        <v>54191.111999999994</v>
      </c>
      <c r="M11" s="82">
        <f t="shared" ref="M11:N13" si="2">J11-H11</f>
        <v>0</v>
      </c>
      <c r="N11" s="82">
        <f t="shared" si="2"/>
        <v>0</v>
      </c>
      <c r="O11" s="82"/>
      <c r="P11" s="82"/>
      <c r="Q11" s="84"/>
      <c r="R11" s="84"/>
      <c r="S11" s="84"/>
      <c r="T11" s="85"/>
      <c r="U11" s="85"/>
    </row>
    <row r="12" spans="1:21" x14ac:dyDescent="0.2">
      <c r="A12" s="175"/>
      <c r="B12" s="178"/>
      <c r="C12" s="185"/>
      <c r="D12" s="79" t="s">
        <v>12</v>
      </c>
      <c r="E12" s="80">
        <v>1475.64</v>
      </c>
      <c r="F12" s="81">
        <v>1.2</v>
      </c>
      <c r="G12" s="81">
        <v>28</v>
      </c>
      <c r="H12" s="82">
        <v>1770.768</v>
      </c>
      <c r="I12" s="82">
        <v>41317.920000000006</v>
      </c>
      <c r="J12" s="82">
        <f>(E12*F12)</f>
        <v>1770.768</v>
      </c>
      <c r="K12" s="82">
        <f>E12*G12</f>
        <v>41317.920000000006</v>
      </c>
      <c r="L12" s="83">
        <f>SUM(J12,K12)</f>
        <v>43088.688000000009</v>
      </c>
      <c r="M12" s="82">
        <f t="shared" si="2"/>
        <v>0</v>
      </c>
      <c r="N12" s="82">
        <f t="shared" si="2"/>
        <v>0</v>
      </c>
      <c r="O12" s="82"/>
      <c r="P12" s="82"/>
      <c r="Q12" s="84"/>
      <c r="R12" s="84"/>
      <c r="S12" s="84"/>
      <c r="T12" s="85"/>
      <c r="U12" s="85"/>
    </row>
    <row r="13" spans="1:21" x14ac:dyDescent="0.2">
      <c r="A13" s="175"/>
      <c r="B13" s="178"/>
      <c r="C13" s="185"/>
      <c r="D13" s="79" t="s">
        <v>13</v>
      </c>
      <c r="E13" s="80">
        <v>1456.42</v>
      </c>
      <c r="F13" s="81">
        <v>1.2</v>
      </c>
      <c r="G13" s="81">
        <v>28</v>
      </c>
      <c r="H13" s="82">
        <v>1747.704</v>
      </c>
      <c r="I13" s="82">
        <v>40779.760000000002</v>
      </c>
      <c r="J13" s="82">
        <f>(E13*F13)</f>
        <v>1747.704</v>
      </c>
      <c r="K13" s="82">
        <f>E13*G13</f>
        <v>40779.760000000002</v>
      </c>
      <c r="L13" s="83">
        <f>SUM(J13,K13)</f>
        <v>42527.464</v>
      </c>
      <c r="M13" s="82">
        <f t="shared" si="2"/>
        <v>0</v>
      </c>
      <c r="N13" s="82">
        <f t="shared" si="2"/>
        <v>0</v>
      </c>
      <c r="O13" s="82"/>
      <c r="P13" s="82"/>
      <c r="Q13" s="84"/>
      <c r="R13" s="84"/>
      <c r="S13" s="84"/>
      <c r="T13" s="85"/>
      <c r="U13" s="85"/>
    </row>
    <row r="14" spans="1:21" ht="24" x14ac:dyDescent="0.2">
      <c r="A14" s="175"/>
      <c r="B14" s="178"/>
      <c r="C14" s="185"/>
      <c r="D14" s="87" t="s">
        <v>45</v>
      </c>
      <c r="E14" s="88">
        <f>SUM(E11,E12,E13)</f>
        <v>4787.92</v>
      </c>
      <c r="F14" s="88"/>
      <c r="G14" s="88"/>
      <c r="H14" s="88">
        <f t="shared" ref="H14:S14" si="3">SUM(H11,H12,H13)</f>
        <v>5745.5039999999999</v>
      </c>
      <c r="I14" s="88">
        <f t="shared" si="3"/>
        <v>134061.76000000001</v>
      </c>
      <c r="J14" s="88">
        <f t="shared" si="3"/>
        <v>5745.5039999999999</v>
      </c>
      <c r="K14" s="88">
        <f t="shared" si="3"/>
        <v>134061.76000000001</v>
      </c>
      <c r="L14" s="88">
        <f t="shared" si="3"/>
        <v>139807.264</v>
      </c>
      <c r="M14" s="88">
        <f t="shared" si="3"/>
        <v>0</v>
      </c>
      <c r="N14" s="88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  <c r="U14" s="90"/>
    </row>
    <row r="15" spans="1:21" x14ac:dyDescent="0.2">
      <c r="A15" s="175"/>
      <c r="B15" s="179"/>
      <c r="C15" s="185"/>
      <c r="D15" s="79" t="s">
        <v>14</v>
      </c>
      <c r="E15" s="80">
        <v>1449.25</v>
      </c>
      <c r="F15" s="81">
        <v>1.2</v>
      </c>
      <c r="G15" s="81">
        <v>28</v>
      </c>
      <c r="H15" s="82">
        <v>1739.1</v>
      </c>
      <c r="I15" s="82">
        <v>40579</v>
      </c>
      <c r="J15" s="82">
        <f>(E15*F15)</f>
        <v>1739.1</v>
      </c>
      <c r="K15" s="82">
        <f>E15*G15</f>
        <v>40579</v>
      </c>
      <c r="L15" s="83">
        <f>SUM(J15,K15)</f>
        <v>42318.1</v>
      </c>
      <c r="M15" s="82">
        <f t="shared" ref="M15:N17" si="4">J15-H15</f>
        <v>0</v>
      </c>
      <c r="N15" s="82">
        <f t="shared" si="4"/>
        <v>0</v>
      </c>
      <c r="O15" s="82"/>
      <c r="P15" s="82"/>
      <c r="Q15" s="84"/>
      <c r="R15" s="84"/>
      <c r="S15" s="84"/>
      <c r="T15" s="85"/>
      <c r="U15" s="85"/>
    </row>
    <row r="16" spans="1:21" x14ac:dyDescent="0.2">
      <c r="A16" s="175"/>
      <c r="B16" s="179"/>
      <c r="C16" s="185"/>
      <c r="D16" s="79" t="s">
        <v>15</v>
      </c>
      <c r="E16" s="80">
        <v>1278.44</v>
      </c>
      <c r="F16" s="81">
        <v>1.2</v>
      </c>
      <c r="G16" s="81">
        <v>28</v>
      </c>
      <c r="H16" s="82">
        <v>1534.1279999999999</v>
      </c>
      <c r="I16" s="82">
        <v>35796.32</v>
      </c>
      <c r="J16" s="82">
        <f>(E16*F16)</f>
        <v>1534.1279999999999</v>
      </c>
      <c r="K16" s="82">
        <f>E16*G16</f>
        <v>35796.32</v>
      </c>
      <c r="L16" s="83">
        <f>SUM(J16,K16)</f>
        <v>37330.447999999997</v>
      </c>
      <c r="M16" s="82">
        <f t="shared" si="4"/>
        <v>0</v>
      </c>
      <c r="N16" s="82">
        <f t="shared" si="4"/>
        <v>0</v>
      </c>
      <c r="O16" s="82"/>
      <c r="P16" s="82"/>
      <c r="Q16" s="84"/>
      <c r="R16" s="84"/>
      <c r="S16" s="84"/>
      <c r="T16" s="85"/>
      <c r="U16" s="85"/>
    </row>
    <row r="17" spans="1:21" x14ac:dyDescent="0.2">
      <c r="A17" s="175"/>
      <c r="B17" s="179"/>
      <c r="C17" s="185"/>
      <c r="D17" s="79" t="s">
        <v>16</v>
      </c>
      <c r="E17" s="86">
        <v>1517.02</v>
      </c>
      <c r="F17" s="81">
        <v>1.2</v>
      </c>
      <c r="G17" s="81">
        <v>28</v>
      </c>
      <c r="H17" s="82">
        <v>1820.424</v>
      </c>
      <c r="I17" s="82">
        <v>42476.56</v>
      </c>
      <c r="J17" s="82">
        <f>(E17*F17)</f>
        <v>1820.424</v>
      </c>
      <c r="K17" s="82">
        <f>E17*G17</f>
        <v>42476.56</v>
      </c>
      <c r="L17" s="83">
        <f>SUM(J17,K17)</f>
        <v>44296.983999999997</v>
      </c>
      <c r="M17" s="82">
        <f t="shared" si="4"/>
        <v>0</v>
      </c>
      <c r="N17" s="82">
        <f t="shared" si="4"/>
        <v>0</v>
      </c>
      <c r="O17" s="82"/>
      <c r="P17" s="82"/>
      <c r="Q17" s="84"/>
      <c r="R17" s="84"/>
      <c r="S17" s="84"/>
      <c r="T17" s="85"/>
      <c r="U17" s="85"/>
    </row>
    <row r="18" spans="1:21" ht="24" x14ac:dyDescent="0.2">
      <c r="A18" s="175"/>
      <c r="B18" s="179"/>
      <c r="C18" s="185"/>
      <c r="D18" s="87" t="s">
        <v>46</v>
      </c>
      <c r="E18" s="88">
        <f>SUM(E15,E16,E17)</f>
        <v>4244.71</v>
      </c>
      <c r="F18" s="88"/>
      <c r="G18" s="88"/>
      <c r="H18" s="88">
        <f t="shared" ref="H18:S18" si="5">SUM(H15,H16,H17)</f>
        <v>5093.652</v>
      </c>
      <c r="I18" s="88">
        <f t="shared" si="5"/>
        <v>118851.88</v>
      </c>
      <c r="J18" s="88">
        <f t="shared" si="5"/>
        <v>5093.652</v>
      </c>
      <c r="K18" s="88">
        <f t="shared" si="5"/>
        <v>118851.88</v>
      </c>
      <c r="L18" s="88">
        <f t="shared" si="5"/>
        <v>123945.53199999999</v>
      </c>
      <c r="M18" s="88">
        <f t="shared" si="5"/>
        <v>0</v>
      </c>
      <c r="N18" s="88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  <c r="U18" s="90"/>
    </row>
    <row r="19" spans="1:21" x14ac:dyDescent="0.2">
      <c r="A19" s="175"/>
      <c r="B19" s="179"/>
      <c r="C19" s="185"/>
      <c r="D19" s="79" t="s">
        <v>17</v>
      </c>
      <c r="E19" s="80">
        <v>1623.19</v>
      </c>
      <c r="F19" s="81">
        <v>1.2</v>
      </c>
      <c r="G19" s="81">
        <v>28</v>
      </c>
      <c r="H19" s="82">
        <v>1947.828</v>
      </c>
      <c r="I19" s="82">
        <v>45449.32</v>
      </c>
      <c r="J19" s="82">
        <f>(E19*F19)</f>
        <v>1947.828</v>
      </c>
      <c r="K19" s="82">
        <f>E19*G19</f>
        <v>45449.32</v>
      </c>
      <c r="L19" s="83">
        <f>SUM(J19,K19)</f>
        <v>47397.148000000001</v>
      </c>
      <c r="M19" s="82">
        <f t="shared" ref="M19:N21" si="6">J19-H19</f>
        <v>0</v>
      </c>
      <c r="N19" s="82">
        <f t="shared" si="6"/>
        <v>0</v>
      </c>
      <c r="O19" s="82"/>
      <c r="P19" s="82"/>
      <c r="Q19" s="84"/>
      <c r="R19" s="84"/>
      <c r="S19" s="84"/>
      <c r="T19" s="85"/>
      <c r="U19" s="85"/>
    </row>
    <row r="20" spans="1:21" x14ac:dyDescent="0.2">
      <c r="A20" s="175"/>
      <c r="B20" s="179"/>
      <c r="C20" s="185"/>
      <c r="D20" s="79" t="s">
        <v>18</v>
      </c>
      <c r="E20" s="80">
        <v>1307.6400000000001</v>
      </c>
      <c r="F20" s="81">
        <v>1.2</v>
      </c>
      <c r="G20" s="81">
        <v>28</v>
      </c>
      <c r="H20" s="82">
        <v>1569.1680000000001</v>
      </c>
      <c r="I20" s="82">
        <v>36613.920000000006</v>
      </c>
      <c r="J20" s="82">
        <f>(E20*F20)</f>
        <v>1569.1680000000001</v>
      </c>
      <c r="K20" s="82">
        <f>E20*G20</f>
        <v>36613.920000000006</v>
      </c>
      <c r="L20" s="83">
        <f>SUM(J20,K20)</f>
        <v>38183.088000000003</v>
      </c>
      <c r="M20" s="82">
        <f t="shared" si="6"/>
        <v>0</v>
      </c>
      <c r="N20" s="82">
        <f t="shared" si="6"/>
        <v>0</v>
      </c>
      <c r="O20" s="82"/>
      <c r="P20" s="82"/>
      <c r="Q20" s="84"/>
      <c r="R20" s="84"/>
      <c r="S20" s="84"/>
      <c r="T20" s="85"/>
      <c r="U20" s="85"/>
    </row>
    <row r="21" spans="1:21" x14ac:dyDescent="0.2">
      <c r="A21" s="176"/>
      <c r="B21" s="180"/>
      <c r="C21" s="186"/>
      <c r="D21" s="79" t="s">
        <v>19</v>
      </c>
      <c r="E21" s="86">
        <v>1237.3</v>
      </c>
      <c r="F21" s="81">
        <v>1.2</v>
      </c>
      <c r="G21" s="81">
        <v>28</v>
      </c>
      <c r="H21" s="82">
        <v>1484.76</v>
      </c>
      <c r="I21" s="82">
        <v>34644.400000000001</v>
      </c>
      <c r="J21" s="82">
        <f>(E21*F21)</f>
        <v>1484.76</v>
      </c>
      <c r="K21" s="82">
        <f>E21*G21</f>
        <v>34644.400000000001</v>
      </c>
      <c r="L21" s="83">
        <f>SUM(J21,K21)</f>
        <v>36129.160000000003</v>
      </c>
      <c r="M21" s="82">
        <f t="shared" si="6"/>
        <v>0</v>
      </c>
      <c r="N21" s="82">
        <f t="shared" si="6"/>
        <v>0</v>
      </c>
      <c r="O21" s="82"/>
      <c r="P21" s="82"/>
      <c r="Q21" s="84"/>
      <c r="R21" s="84"/>
      <c r="S21" s="84"/>
      <c r="T21" s="85"/>
      <c r="U21" s="85"/>
    </row>
    <row r="22" spans="1:21" ht="24" x14ac:dyDescent="0.2">
      <c r="A22" s="91"/>
      <c r="B22" s="91"/>
      <c r="C22" s="91"/>
      <c r="D22" s="87" t="s">
        <v>47</v>
      </c>
      <c r="E22" s="88">
        <f>SUM(E19,E20,E21)</f>
        <v>4168.13</v>
      </c>
      <c r="F22" s="88"/>
      <c r="G22" s="88"/>
      <c r="H22" s="88">
        <f t="shared" ref="H22:S22" si="7">SUM(H19,H20,H21)</f>
        <v>5001.7560000000003</v>
      </c>
      <c r="I22" s="88">
        <f t="shared" si="7"/>
        <v>116707.64000000001</v>
      </c>
      <c r="J22" s="88">
        <f t="shared" si="7"/>
        <v>5001.7560000000003</v>
      </c>
      <c r="K22" s="88">
        <f t="shared" si="7"/>
        <v>116707.64000000001</v>
      </c>
      <c r="L22" s="88">
        <f t="shared" si="7"/>
        <v>121709.39600000001</v>
      </c>
      <c r="M22" s="88">
        <f t="shared" si="7"/>
        <v>0</v>
      </c>
      <c r="N22" s="88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  <c r="U22" s="90"/>
    </row>
    <row r="23" spans="1:21" s="98" customFormat="1" ht="24" x14ac:dyDescent="0.2">
      <c r="A23" s="112"/>
      <c r="B23" s="112"/>
      <c r="C23" s="113"/>
      <c r="D23" s="114" t="s">
        <v>50</v>
      </c>
      <c r="E23" s="115">
        <f>SUM(E10+E14+E18+E22)</f>
        <v>17381.86</v>
      </c>
      <c r="F23" s="115"/>
      <c r="G23" s="115"/>
      <c r="H23" s="115">
        <f t="shared" ref="H23:S23" si="8">SUM(H10+H14+H18+H22)</f>
        <v>20858.232</v>
      </c>
      <c r="I23" s="115">
        <f t="shared" si="8"/>
        <v>486692.08000000007</v>
      </c>
      <c r="J23" s="115">
        <f t="shared" si="8"/>
        <v>20858.232</v>
      </c>
      <c r="K23" s="115">
        <f t="shared" si="8"/>
        <v>486692.08000000007</v>
      </c>
      <c r="L23" s="115">
        <f t="shared" si="8"/>
        <v>507550.31199999998</v>
      </c>
      <c r="M23" s="115">
        <f t="shared" si="8"/>
        <v>0</v>
      </c>
      <c r="N23" s="115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1" s="98" customFormat="1" ht="36" x14ac:dyDescent="0.2">
      <c r="A24" s="92"/>
      <c r="B24" s="92"/>
      <c r="C24" s="93"/>
      <c r="D24" s="94" t="s">
        <v>51</v>
      </c>
      <c r="E24" s="95">
        <f>E23+'2014'!E24</f>
        <v>82148.33</v>
      </c>
      <c r="F24" s="95"/>
      <c r="G24" s="95"/>
      <c r="H24" s="95">
        <f>H23+'2014'!H24</f>
        <v>98577.995999999999</v>
      </c>
      <c r="I24" s="95">
        <f>I23+'2014'!I24</f>
        <v>1327626.44</v>
      </c>
      <c r="J24" s="95">
        <f>J23+'2014'!J24</f>
        <v>98577.995999999999</v>
      </c>
      <c r="K24" s="95">
        <f>K23+'2014'!K24</f>
        <v>1327626.44</v>
      </c>
      <c r="L24" s="95">
        <f>L23+'2014'!L24</f>
        <v>1426204.436</v>
      </c>
      <c r="M24" s="95">
        <f>M23+'2014'!M24</f>
        <v>0</v>
      </c>
      <c r="N24" s="95">
        <f>N23+'2014'!N24</f>
        <v>0</v>
      </c>
      <c r="O24" s="95">
        <f>O23+'2014'!O24</f>
        <v>0</v>
      </c>
      <c r="P24" s="95">
        <f>P23+'2014'!P24</f>
        <v>0</v>
      </c>
      <c r="Q24" s="95">
        <f>Q23+'2014'!Q24</f>
        <v>0</v>
      </c>
      <c r="R24" s="95">
        <f>R23+'2014'!R24</f>
        <v>0</v>
      </c>
      <c r="S24" s="95">
        <f>S23+'2014'!S24</f>
        <v>0</v>
      </c>
      <c r="T24" s="97"/>
    </row>
    <row r="25" spans="1:21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80">
        <v>395.38</v>
      </c>
      <c r="F25" s="81">
        <v>1.2</v>
      </c>
      <c r="G25" s="81">
        <v>28</v>
      </c>
      <c r="H25" s="82">
        <f>E25*F25</f>
        <v>474.45599999999996</v>
      </c>
      <c r="I25" s="82">
        <f>E25*G25</f>
        <v>11070.64</v>
      </c>
      <c r="J25" s="82">
        <f>(E25*F25)</f>
        <v>474.45599999999996</v>
      </c>
      <c r="K25" s="82">
        <f>E25*G25</f>
        <v>11070.64</v>
      </c>
      <c r="L25" s="83">
        <f>SUM(J25,K25)</f>
        <v>11545.096</v>
      </c>
      <c r="M25" s="82">
        <f t="shared" ref="M25:N27" si="9">J25-H25</f>
        <v>0</v>
      </c>
      <c r="N25" s="82">
        <f t="shared" si="9"/>
        <v>0</v>
      </c>
      <c r="O25" s="82"/>
      <c r="P25" s="82"/>
      <c r="Q25" s="84"/>
      <c r="R25" s="84"/>
      <c r="S25" s="84"/>
      <c r="T25" s="85"/>
      <c r="U25" s="85"/>
    </row>
    <row r="26" spans="1:21" ht="12" customHeight="1" x14ac:dyDescent="0.2">
      <c r="A26" s="175"/>
      <c r="B26" s="178"/>
      <c r="C26" s="182"/>
      <c r="D26" s="79" t="s">
        <v>9</v>
      </c>
      <c r="E26" s="86">
        <v>320.77999999999997</v>
      </c>
      <c r="F26" s="81">
        <v>1.2</v>
      </c>
      <c r="G26" s="81">
        <v>28</v>
      </c>
      <c r="H26" s="82">
        <f>E26*F26</f>
        <v>384.93599999999998</v>
      </c>
      <c r="I26" s="82">
        <f>E26*G26</f>
        <v>8981.84</v>
      </c>
      <c r="J26" s="82">
        <f>(E26*F26)</f>
        <v>384.93599999999998</v>
      </c>
      <c r="K26" s="82">
        <f>E26*G26</f>
        <v>8981.84</v>
      </c>
      <c r="L26" s="83">
        <f>SUM(J26,K26)</f>
        <v>9366.7759999999998</v>
      </c>
      <c r="M26" s="82">
        <f t="shared" si="9"/>
        <v>0</v>
      </c>
      <c r="N26" s="82">
        <f t="shared" si="9"/>
        <v>0</v>
      </c>
      <c r="O26" s="82"/>
      <c r="P26" s="82"/>
      <c r="Q26" s="84"/>
      <c r="R26" s="84"/>
      <c r="S26" s="84"/>
      <c r="T26" s="85"/>
      <c r="U26" s="85"/>
    </row>
    <row r="27" spans="1:21" ht="12.75" customHeight="1" x14ac:dyDescent="0.2">
      <c r="A27" s="175"/>
      <c r="B27" s="178"/>
      <c r="C27" s="182"/>
      <c r="D27" s="79" t="s">
        <v>10</v>
      </c>
      <c r="E27" s="86">
        <v>410.64</v>
      </c>
      <c r="F27" s="81">
        <v>1.2</v>
      </c>
      <c r="G27" s="81">
        <v>28</v>
      </c>
      <c r="H27" s="82">
        <f>E27*F27</f>
        <v>492.76799999999997</v>
      </c>
      <c r="I27" s="82">
        <f>E27*G27</f>
        <v>11497.92</v>
      </c>
      <c r="J27" s="82">
        <f>(E27*F27)</f>
        <v>492.76799999999997</v>
      </c>
      <c r="K27" s="82">
        <f>E27*G27</f>
        <v>11497.92</v>
      </c>
      <c r="L27" s="83">
        <f>SUM(J27,K27)</f>
        <v>11990.688</v>
      </c>
      <c r="M27" s="82">
        <f t="shared" si="9"/>
        <v>0</v>
      </c>
      <c r="N27" s="82">
        <f t="shared" si="9"/>
        <v>0</v>
      </c>
      <c r="O27" s="82"/>
      <c r="P27" s="82"/>
      <c r="Q27" s="84"/>
      <c r="R27" s="84"/>
      <c r="S27" s="84"/>
      <c r="T27" s="85"/>
      <c r="U27" s="85"/>
    </row>
    <row r="28" spans="1:21" ht="12.75" customHeight="1" x14ac:dyDescent="0.2">
      <c r="A28" s="175"/>
      <c r="B28" s="178"/>
      <c r="C28" s="182"/>
      <c r="D28" s="87" t="s">
        <v>44</v>
      </c>
      <c r="E28" s="88">
        <f>SUM(E25:E27)</f>
        <v>1126.8</v>
      </c>
      <c r="F28" s="88"/>
      <c r="G28" s="88"/>
      <c r="H28" s="99">
        <f>SUM(H25:H27)</f>
        <v>1352.1599999999999</v>
      </c>
      <c r="I28" s="99">
        <f>SUM(I25:I27)</f>
        <v>31550.400000000001</v>
      </c>
      <c r="J28" s="88">
        <f t="shared" ref="J28:S28" si="10">SUM(J25,J26,J27)</f>
        <v>1352.1599999999999</v>
      </c>
      <c r="K28" s="88">
        <f t="shared" si="10"/>
        <v>31550.400000000001</v>
      </c>
      <c r="L28" s="88">
        <f t="shared" si="10"/>
        <v>32902.559999999998</v>
      </c>
      <c r="M28" s="88">
        <f t="shared" si="10"/>
        <v>0</v>
      </c>
      <c r="N28" s="88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  <c r="U28" s="90"/>
    </row>
    <row r="29" spans="1:21" ht="12.75" customHeight="1" x14ac:dyDescent="0.2">
      <c r="A29" s="175"/>
      <c r="B29" s="178"/>
      <c r="C29" s="182"/>
      <c r="D29" s="79" t="s">
        <v>11</v>
      </c>
      <c r="E29" s="80">
        <v>414.64</v>
      </c>
      <c r="F29" s="81">
        <v>1.2</v>
      </c>
      <c r="G29" s="81">
        <v>28</v>
      </c>
      <c r="H29" s="82">
        <f>E29*F29</f>
        <v>497.56799999999998</v>
      </c>
      <c r="I29" s="82">
        <f>E29*G29</f>
        <v>11609.92</v>
      </c>
      <c r="J29" s="82">
        <f>(E29*F29)</f>
        <v>497.56799999999998</v>
      </c>
      <c r="K29" s="82">
        <f>E29*G29</f>
        <v>11609.92</v>
      </c>
      <c r="L29" s="83">
        <f>SUM(J29,K29)</f>
        <v>12107.487999999999</v>
      </c>
      <c r="M29" s="82">
        <f t="shared" ref="M29:N31" si="11">J29-H29</f>
        <v>0</v>
      </c>
      <c r="N29" s="82">
        <f t="shared" si="11"/>
        <v>0</v>
      </c>
      <c r="O29" s="82"/>
      <c r="P29" s="82"/>
      <c r="Q29" s="84"/>
      <c r="R29" s="84"/>
      <c r="S29" s="84"/>
      <c r="T29" s="85"/>
      <c r="U29" s="85"/>
    </row>
    <row r="30" spans="1:21" ht="12.75" customHeight="1" x14ac:dyDescent="0.2">
      <c r="A30" s="175"/>
      <c r="B30" s="178"/>
      <c r="C30" s="182"/>
      <c r="D30" s="79" t="s">
        <v>12</v>
      </c>
      <c r="E30" s="80">
        <v>374.96</v>
      </c>
      <c r="F30" s="81">
        <v>1.2</v>
      </c>
      <c r="G30" s="81">
        <v>28</v>
      </c>
      <c r="H30" s="82">
        <f>E30*F30</f>
        <v>449.95199999999994</v>
      </c>
      <c r="I30" s="82">
        <f>E30*G30</f>
        <v>10498.88</v>
      </c>
      <c r="J30" s="82">
        <f>(E30*F30)</f>
        <v>449.95199999999994</v>
      </c>
      <c r="K30" s="82">
        <f>E30*G30</f>
        <v>10498.88</v>
      </c>
      <c r="L30" s="83">
        <f>SUM(J30,K30)</f>
        <v>10948.831999999999</v>
      </c>
      <c r="M30" s="82">
        <f t="shared" si="11"/>
        <v>0</v>
      </c>
      <c r="N30" s="82">
        <f t="shared" si="11"/>
        <v>0</v>
      </c>
      <c r="O30" s="82"/>
      <c r="P30" s="82"/>
      <c r="Q30" s="84"/>
      <c r="R30" s="84"/>
      <c r="S30" s="84"/>
      <c r="T30" s="85"/>
      <c r="U30" s="85"/>
    </row>
    <row r="31" spans="1:21" ht="12.75" customHeight="1" x14ac:dyDescent="0.2">
      <c r="A31" s="175"/>
      <c r="B31" s="178"/>
      <c r="C31" s="182"/>
      <c r="D31" s="79" t="s">
        <v>13</v>
      </c>
      <c r="E31" s="80">
        <v>386.02</v>
      </c>
      <c r="F31" s="81">
        <v>1.2</v>
      </c>
      <c r="G31" s="81">
        <v>28</v>
      </c>
      <c r="H31" s="82">
        <f>E31*F31</f>
        <v>463.22399999999993</v>
      </c>
      <c r="I31" s="82">
        <f>E31*G31</f>
        <v>10808.56</v>
      </c>
      <c r="J31" s="82">
        <f>(E31*F31)</f>
        <v>463.22399999999993</v>
      </c>
      <c r="K31" s="82">
        <f>E31*G31</f>
        <v>10808.56</v>
      </c>
      <c r="L31" s="83">
        <f>SUM(J31,K31)</f>
        <v>11271.784</v>
      </c>
      <c r="M31" s="82">
        <f t="shared" si="11"/>
        <v>0</v>
      </c>
      <c r="N31" s="82">
        <f t="shared" si="11"/>
        <v>0</v>
      </c>
      <c r="O31" s="82"/>
      <c r="P31" s="82"/>
      <c r="Q31" s="84"/>
      <c r="R31" s="84"/>
      <c r="S31" s="84"/>
      <c r="T31" s="85"/>
      <c r="U31" s="85"/>
    </row>
    <row r="32" spans="1:21" ht="12.75" customHeight="1" x14ac:dyDescent="0.2">
      <c r="A32" s="175"/>
      <c r="B32" s="178"/>
      <c r="C32" s="182"/>
      <c r="D32" s="87" t="s">
        <v>45</v>
      </c>
      <c r="E32" s="88">
        <f>SUM(E29,E30,E31)</f>
        <v>1175.6199999999999</v>
      </c>
      <c r="F32" s="88"/>
      <c r="G32" s="88"/>
      <c r="H32" s="99">
        <f>SUM(H29:H31)</f>
        <v>1410.7439999999999</v>
      </c>
      <c r="I32" s="99">
        <f>SUM(I29:I31)</f>
        <v>32917.360000000001</v>
      </c>
      <c r="J32" s="88">
        <f t="shared" ref="J32:S32" si="12">SUM(J29,J30,J31)</f>
        <v>1410.7439999999999</v>
      </c>
      <c r="K32" s="88">
        <f t="shared" si="12"/>
        <v>32917.360000000001</v>
      </c>
      <c r="L32" s="88">
        <f t="shared" si="12"/>
        <v>34328.103999999999</v>
      </c>
      <c r="M32" s="88">
        <f t="shared" si="12"/>
        <v>0</v>
      </c>
      <c r="N32" s="88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  <c r="U32" s="90"/>
    </row>
    <row r="33" spans="1:21" ht="12.75" customHeight="1" x14ac:dyDescent="0.2">
      <c r="A33" s="175"/>
      <c r="B33" s="179"/>
      <c r="C33" s="182"/>
      <c r="D33" s="79" t="s">
        <v>14</v>
      </c>
      <c r="E33" s="80">
        <v>422.48</v>
      </c>
      <c r="F33" s="81">
        <v>1.2</v>
      </c>
      <c r="G33" s="81">
        <v>28</v>
      </c>
      <c r="H33" s="82">
        <f>E33*F33</f>
        <v>506.976</v>
      </c>
      <c r="I33" s="82">
        <f>E33*G33</f>
        <v>11829.44</v>
      </c>
      <c r="J33" s="82">
        <f>(E33*F33)</f>
        <v>506.976</v>
      </c>
      <c r="K33" s="82">
        <f>E33*G33</f>
        <v>11829.44</v>
      </c>
      <c r="L33" s="83">
        <f>SUM(J33,K33)</f>
        <v>12336.416000000001</v>
      </c>
      <c r="M33" s="82">
        <f t="shared" ref="M33:N35" si="13">J33-H33</f>
        <v>0</v>
      </c>
      <c r="N33" s="82">
        <f t="shared" si="13"/>
        <v>0</v>
      </c>
      <c r="O33" s="82"/>
      <c r="P33" s="82"/>
      <c r="Q33" s="84"/>
      <c r="R33" s="84"/>
      <c r="S33" s="84"/>
      <c r="T33" s="85"/>
      <c r="U33" s="85"/>
    </row>
    <row r="34" spans="1:21" ht="12.75" customHeight="1" x14ac:dyDescent="0.2">
      <c r="A34" s="175"/>
      <c r="B34" s="179"/>
      <c r="C34" s="182"/>
      <c r="D34" s="79" t="s">
        <v>15</v>
      </c>
      <c r="E34" s="80">
        <v>339.88</v>
      </c>
      <c r="F34" s="81">
        <v>1.2</v>
      </c>
      <c r="G34" s="81">
        <v>28</v>
      </c>
      <c r="H34" s="82">
        <f>E34*F34</f>
        <v>407.85599999999999</v>
      </c>
      <c r="I34" s="82">
        <f>E34*G34</f>
        <v>9516.64</v>
      </c>
      <c r="J34" s="82">
        <f>(E34*F34)</f>
        <v>407.85599999999999</v>
      </c>
      <c r="K34" s="82">
        <f>E34*G34</f>
        <v>9516.64</v>
      </c>
      <c r="L34" s="83">
        <f>SUM(J34,K34)</f>
        <v>9924.4959999999992</v>
      </c>
      <c r="M34" s="82">
        <f t="shared" si="13"/>
        <v>0</v>
      </c>
      <c r="N34" s="82">
        <f t="shared" si="13"/>
        <v>0</v>
      </c>
      <c r="O34" s="82"/>
      <c r="P34" s="82"/>
      <c r="Q34" s="84"/>
      <c r="R34" s="84"/>
      <c r="S34" s="84"/>
      <c r="T34" s="85"/>
      <c r="U34" s="85"/>
    </row>
    <row r="35" spans="1:21" ht="12.75" customHeight="1" x14ac:dyDescent="0.2">
      <c r="A35" s="175"/>
      <c r="B35" s="179"/>
      <c r="C35" s="182"/>
      <c r="D35" s="79" t="s">
        <v>16</v>
      </c>
      <c r="E35" s="86">
        <v>477.6</v>
      </c>
      <c r="F35" s="81">
        <v>1.2</v>
      </c>
      <c r="G35" s="81">
        <v>28</v>
      </c>
      <c r="H35" s="82">
        <f>E35*F35</f>
        <v>573.12</v>
      </c>
      <c r="I35" s="82">
        <f>E35*G35</f>
        <v>13372.800000000001</v>
      </c>
      <c r="J35" s="82">
        <f>(E35*F35)</f>
        <v>573.12</v>
      </c>
      <c r="K35" s="82">
        <f>E35*G35</f>
        <v>13372.800000000001</v>
      </c>
      <c r="L35" s="83">
        <f>SUM(J35,K35)</f>
        <v>13945.920000000002</v>
      </c>
      <c r="M35" s="82">
        <f t="shared" si="13"/>
        <v>0</v>
      </c>
      <c r="N35" s="82">
        <f t="shared" si="13"/>
        <v>0</v>
      </c>
      <c r="O35" s="82"/>
      <c r="P35" s="82"/>
      <c r="Q35" s="84"/>
      <c r="R35" s="84"/>
      <c r="S35" s="84"/>
      <c r="T35" s="85"/>
      <c r="U35" s="85"/>
    </row>
    <row r="36" spans="1:21" ht="12.75" customHeight="1" x14ac:dyDescent="0.2">
      <c r="A36" s="175"/>
      <c r="B36" s="179"/>
      <c r="C36" s="182"/>
      <c r="D36" s="87" t="s">
        <v>46</v>
      </c>
      <c r="E36" s="88">
        <f>SUM(E33,E34,E35)</f>
        <v>1239.96</v>
      </c>
      <c r="F36" s="88"/>
      <c r="G36" s="88"/>
      <c r="H36" s="99">
        <f>SUM(H33:H35)</f>
        <v>1487.952</v>
      </c>
      <c r="I36" s="99">
        <f>SUM(I33:I35)</f>
        <v>34718.880000000005</v>
      </c>
      <c r="J36" s="88">
        <f t="shared" ref="J36:S36" si="14">SUM(J33,J34,J35)</f>
        <v>1487.952</v>
      </c>
      <c r="K36" s="88">
        <f t="shared" si="14"/>
        <v>34718.880000000005</v>
      </c>
      <c r="L36" s="88">
        <f t="shared" si="14"/>
        <v>36206.832000000002</v>
      </c>
      <c r="M36" s="88">
        <f t="shared" si="14"/>
        <v>0</v>
      </c>
      <c r="N36" s="88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  <c r="U36" s="90"/>
    </row>
    <row r="37" spans="1:21" ht="12.75" customHeight="1" x14ac:dyDescent="0.2">
      <c r="A37" s="175"/>
      <c r="B37" s="179"/>
      <c r="C37" s="182"/>
      <c r="D37" s="79" t="s">
        <v>17</v>
      </c>
      <c r="E37" s="80">
        <v>450.74</v>
      </c>
      <c r="F37" s="81">
        <v>1.2</v>
      </c>
      <c r="G37" s="81">
        <v>28</v>
      </c>
      <c r="H37" s="82">
        <f>E37*F37</f>
        <v>540.88800000000003</v>
      </c>
      <c r="I37" s="82">
        <f>E37*G37</f>
        <v>12620.720000000001</v>
      </c>
      <c r="J37" s="82">
        <f>(E37*F37)</f>
        <v>540.88800000000003</v>
      </c>
      <c r="K37" s="82">
        <f>E37*G37</f>
        <v>12620.720000000001</v>
      </c>
      <c r="L37" s="83">
        <f>SUM(J37,K37)</f>
        <v>13161.608000000002</v>
      </c>
      <c r="M37" s="82">
        <f t="shared" ref="M37:N39" si="15">J37-H37</f>
        <v>0</v>
      </c>
      <c r="N37" s="82">
        <f t="shared" si="15"/>
        <v>0</v>
      </c>
      <c r="O37" s="82"/>
      <c r="P37" s="82"/>
      <c r="Q37" s="84"/>
      <c r="R37" s="84"/>
      <c r="S37" s="84"/>
      <c r="T37" s="85"/>
      <c r="U37" s="85"/>
    </row>
    <row r="38" spans="1:21" ht="12.75" customHeight="1" x14ac:dyDescent="0.2">
      <c r="A38" s="175"/>
      <c r="B38" s="179"/>
      <c r="C38" s="182"/>
      <c r="D38" s="79" t="s">
        <v>18</v>
      </c>
      <c r="E38" s="80">
        <v>393.63</v>
      </c>
      <c r="F38" s="81">
        <v>1.2</v>
      </c>
      <c r="G38" s="81">
        <v>28</v>
      </c>
      <c r="H38" s="82">
        <f>E38*F38</f>
        <v>472.35599999999999</v>
      </c>
      <c r="I38" s="82">
        <f>E38*G38</f>
        <v>11021.64</v>
      </c>
      <c r="J38" s="82">
        <f>(E38*F38)</f>
        <v>472.35599999999999</v>
      </c>
      <c r="K38" s="82">
        <f>E38*G38</f>
        <v>11021.64</v>
      </c>
      <c r="L38" s="83">
        <f>SUM(J38,K38)</f>
        <v>11493.995999999999</v>
      </c>
      <c r="M38" s="82">
        <f t="shared" si="15"/>
        <v>0</v>
      </c>
      <c r="N38" s="82">
        <f t="shared" si="15"/>
        <v>0</v>
      </c>
      <c r="O38" s="82"/>
      <c r="P38" s="82"/>
      <c r="Q38" s="84"/>
      <c r="R38" s="84"/>
      <c r="S38" s="84"/>
      <c r="T38" s="85"/>
      <c r="U38" s="85"/>
    </row>
    <row r="39" spans="1:21" ht="13.5" customHeight="1" x14ac:dyDescent="0.2">
      <c r="A39" s="176"/>
      <c r="B39" s="180"/>
      <c r="C39" s="183"/>
      <c r="D39" s="79" t="s">
        <v>19</v>
      </c>
      <c r="E39" s="86">
        <v>360.68</v>
      </c>
      <c r="F39" s="81">
        <v>1.2</v>
      </c>
      <c r="G39" s="81">
        <v>28</v>
      </c>
      <c r="H39" s="82">
        <f>E39*F39</f>
        <v>432.81599999999997</v>
      </c>
      <c r="I39" s="82">
        <f>E39*G39</f>
        <v>10099.040000000001</v>
      </c>
      <c r="J39" s="82">
        <f>(E39*F39)</f>
        <v>432.81599999999997</v>
      </c>
      <c r="K39" s="82">
        <f>E39*G39</f>
        <v>10099.040000000001</v>
      </c>
      <c r="L39" s="83">
        <f>SUM(J39,K39)</f>
        <v>10531.856000000002</v>
      </c>
      <c r="M39" s="82">
        <f t="shared" si="15"/>
        <v>0</v>
      </c>
      <c r="N39" s="82">
        <f t="shared" si="15"/>
        <v>0</v>
      </c>
      <c r="O39" s="82"/>
      <c r="P39" s="82"/>
      <c r="Q39" s="84"/>
      <c r="R39" s="84"/>
      <c r="S39" s="84"/>
      <c r="T39" s="85"/>
      <c r="U39" s="85"/>
    </row>
    <row r="40" spans="1:21" ht="24" x14ac:dyDescent="0.2">
      <c r="A40" s="100"/>
      <c r="B40" s="100"/>
      <c r="C40" s="100"/>
      <c r="D40" s="87" t="s">
        <v>47</v>
      </c>
      <c r="E40" s="88">
        <f>SUM(E37,E38,E39)</f>
        <v>1205.05</v>
      </c>
      <c r="F40" s="88"/>
      <c r="G40" s="88"/>
      <c r="H40" s="99">
        <f>SUM(H37:H39)</f>
        <v>1446.06</v>
      </c>
      <c r="I40" s="99">
        <f>SUM(I37:I39)</f>
        <v>33741.4</v>
      </c>
      <c r="J40" s="88">
        <f t="shared" ref="J40:S40" si="16">SUM(J37,J38,J39)</f>
        <v>1446.06</v>
      </c>
      <c r="K40" s="88">
        <f t="shared" si="16"/>
        <v>33741.4</v>
      </c>
      <c r="L40" s="88">
        <f t="shared" si="16"/>
        <v>35187.46</v>
      </c>
      <c r="M40" s="88">
        <f t="shared" si="16"/>
        <v>0</v>
      </c>
      <c r="N40" s="88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  <c r="U40" s="90"/>
    </row>
    <row r="41" spans="1:21" s="98" customFormat="1" ht="24" x14ac:dyDescent="0.2">
      <c r="A41" s="112"/>
      <c r="B41" s="112"/>
      <c r="C41" s="113"/>
      <c r="D41" s="114" t="s">
        <v>50</v>
      </c>
      <c r="E41" s="115">
        <f>SUM(E28+E32+E36+E40)</f>
        <v>4747.43</v>
      </c>
      <c r="F41" s="115"/>
      <c r="G41" s="115"/>
      <c r="H41" s="118">
        <f>H28+H32+H36+H40</f>
        <v>5696.9159999999993</v>
      </c>
      <c r="I41" s="118">
        <f>I28+I32+I36+I40</f>
        <v>132928.04</v>
      </c>
      <c r="J41" s="115">
        <f t="shared" ref="J41:S41" si="17">SUM(J28+J32+J36+J40)</f>
        <v>5696.9159999999993</v>
      </c>
      <c r="K41" s="115">
        <f t="shared" si="17"/>
        <v>132928.04</v>
      </c>
      <c r="L41" s="115">
        <f t="shared" si="17"/>
        <v>138624.95599999998</v>
      </c>
      <c r="M41" s="115">
        <f t="shared" si="17"/>
        <v>0</v>
      </c>
      <c r="N41" s="115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1" s="98" customFormat="1" ht="36" x14ac:dyDescent="0.2">
      <c r="A42" s="92"/>
      <c r="B42" s="92"/>
      <c r="C42" s="93"/>
      <c r="D42" s="94" t="s">
        <v>51</v>
      </c>
      <c r="E42" s="95">
        <f>E41+'2014'!E42</f>
        <v>24236.43</v>
      </c>
      <c r="F42" s="95"/>
      <c r="G42" s="95"/>
      <c r="H42" s="95">
        <f>H41+'2014'!H42</f>
        <v>29083.716</v>
      </c>
      <c r="I42" s="95">
        <f>I41+'2014'!I42</f>
        <v>374452.15</v>
      </c>
      <c r="J42" s="95">
        <f>J41+'2014'!J42</f>
        <v>29083.716</v>
      </c>
      <c r="K42" s="95">
        <f>K41+'2014'!K42</f>
        <v>374452.15</v>
      </c>
      <c r="L42" s="95">
        <f>L41+'2014'!L42</f>
        <v>403535.86599999992</v>
      </c>
      <c r="M42" s="95">
        <f>M41+'2014'!M42</f>
        <v>0</v>
      </c>
      <c r="N42" s="95">
        <f>N41+'2014'!N42</f>
        <v>0</v>
      </c>
      <c r="O42" s="95">
        <f>O41+'2014'!O42</f>
        <v>0</v>
      </c>
      <c r="P42" s="95">
        <f>P41+'2014'!P42</f>
        <v>0</v>
      </c>
      <c r="Q42" s="95">
        <f>Q41+'2014'!Q42</f>
        <v>0</v>
      </c>
      <c r="R42" s="95">
        <f>R41+'2014'!R42</f>
        <v>0</v>
      </c>
      <c r="S42" s="95">
        <f>S41+'2014'!S42</f>
        <v>0</v>
      </c>
      <c r="T42" s="97"/>
    </row>
    <row r="43" spans="1:21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80">
        <v>245.64</v>
      </c>
      <c r="F43" s="81">
        <v>1.2</v>
      </c>
      <c r="G43" s="81">
        <v>28</v>
      </c>
      <c r="H43" s="82">
        <f>E43*F43</f>
        <v>294.76799999999997</v>
      </c>
      <c r="I43" s="82">
        <f>E43*G43</f>
        <v>6877.92</v>
      </c>
      <c r="J43" s="82">
        <f>(E43*F43)</f>
        <v>294.76799999999997</v>
      </c>
      <c r="K43" s="82">
        <f>E43*G43</f>
        <v>6877.92</v>
      </c>
      <c r="L43" s="83">
        <f>SUM(J43,K43)</f>
        <v>7172.6880000000001</v>
      </c>
      <c r="M43" s="82">
        <f t="shared" ref="M43:N45" si="18">J43-H43</f>
        <v>0</v>
      </c>
      <c r="N43" s="82">
        <f t="shared" si="18"/>
        <v>0</v>
      </c>
      <c r="O43" s="82"/>
      <c r="P43" s="82"/>
      <c r="Q43" s="84"/>
      <c r="R43" s="84"/>
      <c r="S43" s="84"/>
      <c r="T43" s="85"/>
      <c r="U43" s="85"/>
    </row>
    <row r="44" spans="1:21" ht="12.75" customHeight="1" x14ac:dyDescent="0.2">
      <c r="A44" s="175"/>
      <c r="B44" s="178"/>
      <c r="C44" s="182"/>
      <c r="D44" s="79" t="s">
        <v>9</v>
      </c>
      <c r="E44" s="86">
        <v>253.08</v>
      </c>
      <c r="F44" s="81">
        <v>1.2</v>
      </c>
      <c r="G44" s="81">
        <v>28</v>
      </c>
      <c r="H44" s="82">
        <f>E44*F44</f>
        <v>303.69600000000003</v>
      </c>
      <c r="I44" s="82">
        <f>E44*G44</f>
        <v>7086.2400000000007</v>
      </c>
      <c r="J44" s="82">
        <f>(E44*F44)</f>
        <v>303.69600000000003</v>
      </c>
      <c r="K44" s="82">
        <f>E44*G44</f>
        <v>7086.2400000000007</v>
      </c>
      <c r="L44" s="83">
        <f>SUM(J44,K44)</f>
        <v>7389.9360000000006</v>
      </c>
      <c r="M44" s="82">
        <f t="shared" si="18"/>
        <v>0</v>
      </c>
      <c r="N44" s="82">
        <f t="shared" si="18"/>
        <v>0</v>
      </c>
      <c r="O44" s="82"/>
      <c r="P44" s="82"/>
      <c r="Q44" s="84"/>
      <c r="R44" s="84"/>
      <c r="S44" s="84"/>
      <c r="T44" s="85"/>
      <c r="U44" s="85"/>
    </row>
    <row r="45" spans="1:21" ht="12.75" customHeight="1" x14ac:dyDescent="0.2">
      <c r="A45" s="175"/>
      <c r="B45" s="178"/>
      <c r="C45" s="182"/>
      <c r="D45" s="79" t="s">
        <v>10</v>
      </c>
      <c r="E45" s="86">
        <v>286.5</v>
      </c>
      <c r="F45" s="81">
        <v>1.2</v>
      </c>
      <c r="G45" s="81">
        <v>28</v>
      </c>
      <c r="H45" s="82">
        <f>E45*F45</f>
        <v>343.8</v>
      </c>
      <c r="I45" s="82">
        <f>E45*G45</f>
        <v>8022</v>
      </c>
      <c r="J45" s="82">
        <f>(E45*F45)</f>
        <v>343.8</v>
      </c>
      <c r="K45" s="82">
        <f>E45*G45</f>
        <v>8022</v>
      </c>
      <c r="L45" s="83">
        <f>SUM(J45,K45)</f>
        <v>8365.7999999999993</v>
      </c>
      <c r="M45" s="82">
        <f t="shared" si="18"/>
        <v>0</v>
      </c>
      <c r="N45" s="82">
        <f t="shared" si="18"/>
        <v>0</v>
      </c>
      <c r="O45" s="82"/>
      <c r="P45" s="82"/>
      <c r="Q45" s="84"/>
      <c r="R45" s="84"/>
      <c r="S45" s="84"/>
      <c r="T45" s="85"/>
      <c r="U45" s="85"/>
    </row>
    <row r="46" spans="1:21" ht="12.75" customHeight="1" x14ac:dyDescent="0.2">
      <c r="A46" s="175"/>
      <c r="B46" s="178"/>
      <c r="C46" s="182"/>
      <c r="D46" s="87" t="s">
        <v>44</v>
      </c>
      <c r="E46" s="88">
        <f>SUM(E43,E44,E45)</f>
        <v>785.22</v>
      </c>
      <c r="F46" s="88"/>
      <c r="G46" s="88"/>
      <c r="H46" s="99">
        <f>SUM(H43:H45)</f>
        <v>942.2639999999999</v>
      </c>
      <c r="I46" s="99">
        <f>SUM(I43:I45)</f>
        <v>21986.16</v>
      </c>
      <c r="J46" s="88">
        <f t="shared" ref="J46:S46" si="19">SUM(J43,J44,J45)</f>
        <v>942.2639999999999</v>
      </c>
      <c r="K46" s="88">
        <f t="shared" si="19"/>
        <v>21986.16</v>
      </c>
      <c r="L46" s="88">
        <f t="shared" si="19"/>
        <v>22928.423999999999</v>
      </c>
      <c r="M46" s="88">
        <f t="shared" si="19"/>
        <v>0</v>
      </c>
      <c r="N46" s="88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  <c r="U46" s="90"/>
    </row>
    <row r="47" spans="1:21" ht="12.75" customHeight="1" x14ac:dyDescent="0.2">
      <c r="A47" s="175"/>
      <c r="B47" s="178"/>
      <c r="C47" s="182"/>
      <c r="D47" s="79" t="s">
        <v>11</v>
      </c>
      <c r="E47" s="80">
        <v>334.94</v>
      </c>
      <c r="F47" s="81">
        <v>1.2</v>
      </c>
      <c r="G47" s="81">
        <v>28</v>
      </c>
      <c r="H47" s="82">
        <f>E47*F47</f>
        <v>401.928</v>
      </c>
      <c r="I47" s="82">
        <f>E47*G47</f>
        <v>9378.32</v>
      </c>
      <c r="J47" s="82">
        <f>(E47*F47)</f>
        <v>401.928</v>
      </c>
      <c r="K47" s="82">
        <f>E47*G47</f>
        <v>9378.32</v>
      </c>
      <c r="L47" s="83">
        <f>SUM(J47,K47)</f>
        <v>9780.2479999999996</v>
      </c>
      <c r="M47" s="82">
        <f t="shared" ref="M47:N49" si="20">J47-H47</f>
        <v>0</v>
      </c>
      <c r="N47" s="82">
        <f t="shared" si="20"/>
        <v>0</v>
      </c>
      <c r="O47" s="82"/>
      <c r="P47" s="82"/>
      <c r="Q47" s="84"/>
      <c r="R47" s="84"/>
      <c r="S47" s="84"/>
      <c r="T47" s="85"/>
      <c r="U47" s="85"/>
    </row>
    <row r="48" spans="1:21" ht="12.75" customHeight="1" x14ac:dyDescent="0.2">
      <c r="A48" s="175"/>
      <c r="B48" s="178"/>
      <c r="C48" s="182"/>
      <c r="D48" s="79" t="s">
        <v>12</v>
      </c>
      <c r="E48" s="80">
        <v>269.3</v>
      </c>
      <c r="F48" s="81">
        <v>1.2</v>
      </c>
      <c r="G48" s="81">
        <v>28</v>
      </c>
      <c r="H48" s="82">
        <f>E48*F48</f>
        <v>323.16000000000003</v>
      </c>
      <c r="I48" s="82">
        <f>E48*G48</f>
        <v>7540.4000000000005</v>
      </c>
      <c r="J48" s="82">
        <f>(E48*F48)</f>
        <v>323.16000000000003</v>
      </c>
      <c r="K48" s="82">
        <f>E48*G48</f>
        <v>7540.4000000000005</v>
      </c>
      <c r="L48" s="83">
        <f>SUM(J48,K48)</f>
        <v>7863.56</v>
      </c>
      <c r="M48" s="82">
        <f t="shared" si="20"/>
        <v>0</v>
      </c>
      <c r="N48" s="82">
        <f t="shared" si="20"/>
        <v>0</v>
      </c>
      <c r="O48" s="82"/>
      <c r="P48" s="82"/>
      <c r="Q48" s="84"/>
      <c r="R48" s="84"/>
      <c r="S48" s="84"/>
      <c r="T48" s="85"/>
      <c r="U48" s="85"/>
    </row>
    <row r="49" spans="1:21" ht="12.75" customHeight="1" x14ac:dyDescent="0.2">
      <c r="A49" s="175"/>
      <c r="B49" s="178"/>
      <c r="C49" s="182"/>
      <c r="D49" s="79" t="s">
        <v>13</v>
      </c>
      <c r="E49" s="80">
        <v>261.10000000000002</v>
      </c>
      <c r="F49" s="81">
        <v>1.2</v>
      </c>
      <c r="G49" s="81">
        <v>28</v>
      </c>
      <c r="H49" s="82">
        <f>E49*F49</f>
        <v>313.32</v>
      </c>
      <c r="I49" s="82">
        <f>E49*G49</f>
        <v>7310.8000000000011</v>
      </c>
      <c r="J49" s="82">
        <f>(E49*F49)</f>
        <v>313.32</v>
      </c>
      <c r="K49" s="82">
        <f>E49*G49</f>
        <v>7310.8000000000011</v>
      </c>
      <c r="L49" s="83">
        <f>SUM(J49,K49)</f>
        <v>7624.1200000000008</v>
      </c>
      <c r="M49" s="82">
        <f t="shared" si="20"/>
        <v>0</v>
      </c>
      <c r="N49" s="82">
        <f t="shared" si="20"/>
        <v>0</v>
      </c>
      <c r="O49" s="82"/>
      <c r="P49" s="82"/>
      <c r="Q49" s="84"/>
      <c r="R49" s="84"/>
      <c r="S49" s="84"/>
      <c r="T49" s="85"/>
      <c r="U49" s="85"/>
    </row>
    <row r="50" spans="1:21" ht="12.75" customHeight="1" x14ac:dyDescent="0.2">
      <c r="A50" s="175"/>
      <c r="B50" s="178"/>
      <c r="C50" s="182"/>
      <c r="D50" s="87" t="s">
        <v>45</v>
      </c>
      <c r="E50" s="88">
        <f>SUM(E47,E48,E49)</f>
        <v>865.34</v>
      </c>
      <c r="F50" s="88"/>
      <c r="G50" s="88"/>
      <c r="H50" s="99">
        <f>SUM(H47:H49)</f>
        <v>1038.4079999999999</v>
      </c>
      <c r="I50" s="99">
        <f>SUM(I47:I49)</f>
        <v>24229.520000000004</v>
      </c>
      <c r="J50" s="88">
        <f t="shared" ref="J50:S50" si="21">SUM(J47,J48,J49)</f>
        <v>1038.4079999999999</v>
      </c>
      <c r="K50" s="88">
        <f t="shared" si="21"/>
        <v>24229.520000000004</v>
      </c>
      <c r="L50" s="88">
        <f t="shared" si="21"/>
        <v>25267.928</v>
      </c>
      <c r="M50" s="88">
        <f t="shared" si="21"/>
        <v>0</v>
      </c>
      <c r="N50" s="88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  <c r="U50" s="90"/>
    </row>
    <row r="51" spans="1:21" ht="12.75" customHeight="1" x14ac:dyDescent="0.2">
      <c r="A51" s="175"/>
      <c r="B51" s="179"/>
      <c r="C51" s="182"/>
      <c r="D51" s="79" t="s">
        <v>14</v>
      </c>
      <c r="E51" s="80">
        <v>312.66000000000003</v>
      </c>
      <c r="F51" s="81">
        <v>1.2</v>
      </c>
      <c r="G51" s="81">
        <v>28</v>
      </c>
      <c r="H51" s="82">
        <f>E51*F51</f>
        <v>375.19200000000001</v>
      </c>
      <c r="I51" s="82">
        <f>E51*G51</f>
        <v>8754.4800000000014</v>
      </c>
      <c r="J51" s="82">
        <f>(E51*F51)</f>
        <v>375.19200000000001</v>
      </c>
      <c r="K51" s="82">
        <f>E51*G51</f>
        <v>8754.4800000000014</v>
      </c>
      <c r="L51" s="83">
        <f>SUM(J51,K51)</f>
        <v>9129.6720000000023</v>
      </c>
      <c r="M51" s="82">
        <f t="shared" ref="M51:N53" si="22">J51-H51</f>
        <v>0</v>
      </c>
      <c r="N51" s="82">
        <f t="shared" si="22"/>
        <v>0</v>
      </c>
      <c r="O51" s="82"/>
      <c r="P51" s="82"/>
      <c r="Q51" s="84"/>
      <c r="R51" s="84"/>
      <c r="S51" s="84"/>
      <c r="T51" s="85"/>
      <c r="U51" s="85"/>
    </row>
    <row r="52" spans="1:21" ht="12.75" customHeight="1" x14ac:dyDescent="0.2">
      <c r="A52" s="175"/>
      <c r="B52" s="179"/>
      <c r="C52" s="182"/>
      <c r="D52" s="79" t="s">
        <v>15</v>
      </c>
      <c r="E52" s="86">
        <v>215.66</v>
      </c>
      <c r="F52" s="81">
        <v>1.2</v>
      </c>
      <c r="G52" s="81">
        <v>28</v>
      </c>
      <c r="H52" s="82">
        <f>E52*F52</f>
        <v>258.79199999999997</v>
      </c>
      <c r="I52" s="82">
        <f>E52*G52</f>
        <v>6038.48</v>
      </c>
      <c r="J52" s="82">
        <f>(E52*F52)</f>
        <v>258.79199999999997</v>
      </c>
      <c r="K52" s="82">
        <f>E52*G52</f>
        <v>6038.48</v>
      </c>
      <c r="L52" s="83">
        <f>SUM(J52,K52)</f>
        <v>6297.2719999999999</v>
      </c>
      <c r="M52" s="82">
        <f t="shared" si="22"/>
        <v>0</v>
      </c>
      <c r="N52" s="82">
        <f t="shared" si="22"/>
        <v>0</v>
      </c>
      <c r="O52" s="82"/>
      <c r="P52" s="82"/>
      <c r="Q52" s="84"/>
      <c r="R52" s="84"/>
      <c r="S52" s="84"/>
      <c r="T52" s="85"/>
      <c r="U52" s="85"/>
    </row>
    <row r="53" spans="1:21" ht="12.75" customHeight="1" x14ac:dyDescent="0.2">
      <c r="A53" s="175"/>
      <c r="B53" s="179"/>
      <c r="C53" s="182"/>
      <c r="D53" s="79" t="s">
        <v>16</v>
      </c>
      <c r="E53" s="86">
        <v>277.06</v>
      </c>
      <c r="F53" s="81">
        <v>1.2</v>
      </c>
      <c r="G53" s="81">
        <v>28</v>
      </c>
      <c r="H53" s="82">
        <f>E53*F53</f>
        <v>332.47199999999998</v>
      </c>
      <c r="I53" s="82">
        <f>E53*G53</f>
        <v>7757.68</v>
      </c>
      <c r="J53" s="82">
        <f>(E53*F53)</f>
        <v>332.47199999999998</v>
      </c>
      <c r="K53" s="82">
        <f>E53*G53</f>
        <v>7757.68</v>
      </c>
      <c r="L53" s="83">
        <f>SUM(J53,K53)</f>
        <v>8090.152</v>
      </c>
      <c r="M53" s="82">
        <f t="shared" si="22"/>
        <v>0</v>
      </c>
      <c r="N53" s="82">
        <f t="shared" si="22"/>
        <v>0</v>
      </c>
      <c r="O53" s="82"/>
      <c r="P53" s="82"/>
      <c r="Q53" s="84"/>
      <c r="R53" s="84"/>
      <c r="S53" s="84"/>
      <c r="T53" s="85"/>
      <c r="U53" s="85"/>
    </row>
    <row r="54" spans="1:21" ht="12.75" customHeight="1" x14ac:dyDescent="0.2">
      <c r="A54" s="175"/>
      <c r="B54" s="179"/>
      <c r="C54" s="182"/>
      <c r="D54" s="87" t="s">
        <v>46</v>
      </c>
      <c r="E54" s="88">
        <f>SUM(E51,E52,E53)</f>
        <v>805.38000000000011</v>
      </c>
      <c r="F54" s="88"/>
      <c r="G54" s="88"/>
      <c r="H54" s="99">
        <f>SUM(H51:H53)</f>
        <v>966.4559999999999</v>
      </c>
      <c r="I54" s="99">
        <f>SUM(I51:I53)</f>
        <v>22550.639999999999</v>
      </c>
      <c r="J54" s="88">
        <f t="shared" ref="J54:S54" si="23">SUM(J51,J52,J53)</f>
        <v>966.4559999999999</v>
      </c>
      <c r="K54" s="88">
        <f t="shared" si="23"/>
        <v>22550.639999999999</v>
      </c>
      <c r="L54" s="88">
        <f t="shared" si="23"/>
        <v>23517.096000000005</v>
      </c>
      <c r="M54" s="88">
        <f t="shared" si="23"/>
        <v>0</v>
      </c>
      <c r="N54" s="88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  <c r="U54" s="90"/>
    </row>
    <row r="55" spans="1:21" ht="12.75" customHeight="1" x14ac:dyDescent="0.2">
      <c r="A55" s="175"/>
      <c r="B55" s="179"/>
      <c r="C55" s="182"/>
      <c r="D55" s="79" t="s">
        <v>17</v>
      </c>
      <c r="E55" s="80">
        <v>275.58</v>
      </c>
      <c r="F55" s="81">
        <v>1.2</v>
      </c>
      <c r="G55" s="81">
        <v>28</v>
      </c>
      <c r="H55" s="82">
        <f>E55*F55</f>
        <v>330.69599999999997</v>
      </c>
      <c r="I55" s="82">
        <f>E55*G55</f>
        <v>7716.24</v>
      </c>
      <c r="J55" s="82">
        <f>(E55*F55)</f>
        <v>330.69599999999997</v>
      </c>
      <c r="K55" s="82">
        <f>E55*G55</f>
        <v>7716.24</v>
      </c>
      <c r="L55" s="83">
        <f>SUM(J55,K55)</f>
        <v>8046.9359999999997</v>
      </c>
      <c r="M55" s="82">
        <f t="shared" ref="M55:N57" si="24">J55-H55</f>
        <v>0</v>
      </c>
      <c r="N55" s="82">
        <f t="shared" si="24"/>
        <v>0</v>
      </c>
      <c r="O55" s="82"/>
      <c r="P55" s="82"/>
      <c r="Q55" s="84"/>
      <c r="R55" s="84"/>
      <c r="S55" s="84"/>
      <c r="T55" s="85"/>
      <c r="U55" s="85"/>
    </row>
    <row r="56" spans="1:21" ht="12.75" customHeight="1" x14ac:dyDescent="0.2">
      <c r="A56" s="175"/>
      <c r="B56" s="179"/>
      <c r="C56" s="182"/>
      <c r="D56" s="79" t="s">
        <v>18</v>
      </c>
      <c r="E56" s="80">
        <v>253.73</v>
      </c>
      <c r="F56" s="81">
        <v>1.2</v>
      </c>
      <c r="G56" s="81">
        <v>28</v>
      </c>
      <c r="H56" s="82">
        <f>E56*F56</f>
        <v>304.476</v>
      </c>
      <c r="I56" s="82">
        <f>E56*G56</f>
        <v>7104.44</v>
      </c>
      <c r="J56" s="82">
        <f>(E56*F56)</f>
        <v>304.476</v>
      </c>
      <c r="K56" s="82">
        <f>E56*G56</f>
        <v>7104.44</v>
      </c>
      <c r="L56" s="83">
        <f>SUM(J56,K56)</f>
        <v>7408.9159999999993</v>
      </c>
      <c r="M56" s="82">
        <f t="shared" si="24"/>
        <v>0</v>
      </c>
      <c r="N56" s="82">
        <f t="shared" si="24"/>
        <v>0</v>
      </c>
      <c r="O56" s="82"/>
      <c r="P56" s="82"/>
      <c r="Q56" s="84"/>
      <c r="R56" s="84"/>
      <c r="S56" s="84"/>
      <c r="T56" s="85"/>
      <c r="U56" s="85"/>
    </row>
    <row r="57" spans="1:21" ht="13.5" customHeight="1" x14ac:dyDescent="0.2">
      <c r="A57" s="176"/>
      <c r="B57" s="180"/>
      <c r="C57" s="183"/>
      <c r="D57" s="79" t="s">
        <v>19</v>
      </c>
      <c r="E57" s="86">
        <v>252.54</v>
      </c>
      <c r="F57" s="81">
        <v>1.2</v>
      </c>
      <c r="G57" s="81">
        <v>28</v>
      </c>
      <c r="H57" s="82">
        <f>E57*F57</f>
        <v>303.048</v>
      </c>
      <c r="I57" s="82">
        <f>E57*G57</f>
        <v>7071.12</v>
      </c>
      <c r="J57" s="82">
        <f>(E57*F57)</f>
        <v>303.048</v>
      </c>
      <c r="K57" s="82">
        <f>E57*G57</f>
        <v>7071.12</v>
      </c>
      <c r="L57" s="83">
        <f>SUM(J57,K57)</f>
        <v>7374.1679999999997</v>
      </c>
      <c r="M57" s="82">
        <f t="shared" si="24"/>
        <v>0</v>
      </c>
      <c r="N57" s="82">
        <f t="shared" si="24"/>
        <v>0</v>
      </c>
      <c r="O57" s="82"/>
      <c r="P57" s="82"/>
      <c r="Q57" s="84"/>
      <c r="R57" s="84"/>
      <c r="S57" s="84"/>
      <c r="T57" s="85"/>
      <c r="U57" s="85"/>
    </row>
    <row r="58" spans="1:21" ht="24" x14ac:dyDescent="0.2">
      <c r="A58" s="91"/>
      <c r="B58" s="91"/>
      <c r="C58" s="91"/>
      <c r="D58" s="87" t="s">
        <v>47</v>
      </c>
      <c r="E58" s="88">
        <f>SUM(E55,E56,E57)</f>
        <v>781.84999999999991</v>
      </c>
      <c r="F58" s="88"/>
      <c r="G58" s="88"/>
      <c r="H58" s="99">
        <f>SUM(H55:H57)</f>
        <v>938.22</v>
      </c>
      <c r="I58" s="99">
        <f>SUM(I55:I57)</f>
        <v>21891.8</v>
      </c>
      <c r="J58" s="88">
        <f t="shared" ref="J58:S58" si="25">SUM(J55,J56,J57)</f>
        <v>938.22</v>
      </c>
      <c r="K58" s="88">
        <f t="shared" si="25"/>
        <v>21891.8</v>
      </c>
      <c r="L58" s="88">
        <f t="shared" si="25"/>
        <v>22830.019999999997</v>
      </c>
      <c r="M58" s="88">
        <f t="shared" si="25"/>
        <v>0</v>
      </c>
      <c r="N58" s="88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  <c r="U58" s="90"/>
    </row>
    <row r="59" spans="1:21" s="98" customFormat="1" ht="24" x14ac:dyDescent="0.2">
      <c r="A59" s="112"/>
      <c r="B59" s="112"/>
      <c r="C59" s="113"/>
      <c r="D59" s="114" t="s">
        <v>50</v>
      </c>
      <c r="E59" s="115">
        <f>SUM(E46+E50+E54+E58)</f>
        <v>3237.79</v>
      </c>
      <c r="F59" s="115"/>
      <c r="G59" s="115"/>
      <c r="H59" s="118">
        <f>H46+H50+H54+H58</f>
        <v>3885.348</v>
      </c>
      <c r="I59" s="118">
        <f>I46+I50+I54+I58</f>
        <v>90658.12000000001</v>
      </c>
      <c r="J59" s="115">
        <f t="shared" ref="J59:S59" si="26">SUM(J46+J50+J54+J58)</f>
        <v>3885.348</v>
      </c>
      <c r="K59" s="115">
        <f t="shared" si="26"/>
        <v>90658.12000000001</v>
      </c>
      <c r="L59" s="115">
        <f t="shared" si="26"/>
        <v>94543.467999999993</v>
      </c>
      <c r="M59" s="115">
        <f t="shared" si="26"/>
        <v>0</v>
      </c>
      <c r="N59" s="115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1" s="98" customFormat="1" ht="36" x14ac:dyDescent="0.2">
      <c r="A60" s="92"/>
      <c r="B60" s="92"/>
      <c r="C60" s="93"/>
      <c r="D60" s="94" t="s">
        <v>51</v>
      </c>
      <c r="E60" s="95">
        <f>E59+'2014'!E60</f>
        <v>15514.740000000002</v>
      </c>
      <c r="F60" s="95"/>
      <c r="G60" s="95"/>
      <c r="H60" s="95">
        <f>H59+'2014'!H60</f>
        <v>18617.688000000002</v>
      </c>
      <c r="I60" s="95">
        <f>I59+'2014'!I60</f>
        <v>244250.3</v>
      </c>
      <c r="J60" s="95">
        <f>J59+'2014'!J60</f>
        <v>18617.688000000002</v>
      </c>
      <c r="K60" s="95">
        <f>K59+'2014'!K60</f>
        <v>244250.3</v>
      </c>
      <c r="L60" s="95">
        <f>L59+'2014'!L60</f>
        <v>262867.98800000001</v>
      </c>
      <c r="M60" s="95">
        <f>M59+'2014'!M60</f>
        <v>0</v>
      </c>
      <c r="N60" s="95">
        <f>N59+'2014'!N60</f>
        <v>0</v>
      </c>
      <c r="O60" s="95">
        <f>O59+'2014'!O60</f>
        <v>0</v>
      </c>
      <c r="P60" s="95">
        <f>P59+'2014'!P60</f>
        <v>0</v>
      </c>
      <c r="Q60" s="95">
        <f>Q59+'2014'!Q60</f>
        <v>0</v>
      </c>
      <c r="R60" s="95">
        <f>R59+'2014'!R60</f>
        <v>0</v>
      </c>
      <c r="S60" s="95">
        <f>S59+'2014'!S60</f>
        <v>0</v>
      </c>
      <c r="T60" s="97"/>
    </row>
    <row r="61" spans="1:21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80">
        <v>271.82</v>
      </c>
      <c r="F61" s="81">
        <v>1.2</v>
      </c>
      <c r="G61" s="81">
        <v>28</v>
      </c>
      <c r="H61" s="82">
        <f>E61*F61</f>
        <v>326.18399999999997</v>
      </c>
      <c r="I61" s="82">
        <f>E61*G61</f>
        <v>7610.96</v>
      </c>
      <c r="J61" s="82">
        <f>(E61*F61)</f>
        <v>326.18399999999997</v>
      </c>
      <c r="K61" s="82">
        <f>E61*G61</f>
        <v>7610.96</v>
      </c>
      <c r="L61" s="83">
        <f>SUM(J61,K61)</f>
        <v>7937.1440000000002</v>
      </c>
      <c r="M61" s="82">
        <f t="shared" ref="M61:N63" si="27">J61-H61</f>
        <v>0</v>
      </c>
      <c r="N61" s="82">
        <f t="shared" si="27"/>
        <v>0</v>
      </c>
      <c r="O61" s="82"/>
      <c r="P61" s="82"/>
      <c r="Q61" s="84"/>
      <c r="R61" s="84"/>
      <c r="S61" s="84"/>
      <c r="T61" s="85"/>
      <c r="U61" s="85"/>
    </row>
    <row r="62" spans="1:21" ht="12.75" customHeight="1" x14ac:dyDescent="0.2">
      <c r="A62" s="194"/>
      <c r="B62" s="178"/>
      <c r="C62" s="185"/>
      <c r="D62" s="79" t="s">
        <v>9</v>
      </c>
      <c r="E62" s="86">
        <v>286.98</v>
      </c>
      <c r="F62" s="81">
        <v>1.2</v>
      </c>
      <c r="G62" s="81">
        <v>28</v>
      </c>
      <c r="H62" s="82">
        <f>E62*F62</f>
        <v>344.37600000000003</v>
      </c>
      <c r="I62" s="82">
        <f>E62*G62</f>
        <v>8035.4400000000005</v>
      </c>
      <c r="J62" s="82">
        <f>(E62*F62)</f>
        <v>344.37600000000003</v>
      </c>
      <c r="K62" s="82">
        <f>E62*G62</f>
        <v>8035.4400000000005</v>
      </c>
      <c r="L62" s="83">
        <f>SUM(J62,K62)</f>
        <v>8379.8160000000007</v>
      </c>
      <c r="M62" s="82">
        <f t="shared" si="27"/>
        <v>0</v>
      </c>
      <c r="N62" s="82">
        <f t="shared" si="27"/>
        <v>0</v>
      </c>
      <c r="O62" s="82"/>
      <c r="P62" s="82"/>
      <c r="Q62" s="84"/>
      <c r="R62" s="84"/>
      <c r="S62" s="84"/>
      <c r="T62" s="85"/>
      <c r="U62" s="85"/>
    </row>
    <row r="63" spans="1:21" ht="12.75" customHeight="1" x14ac:dyDescent="0.2">
      <c r="A63" s="194"/>
      <c r="B63" s="178"/>
      <c r="C63" s="185"/>
      <c r="D63" s="79" t="s">
        <v>10</v>
      </c>
      <c r="E63" s="86">
        <v>307.98</v>
      </c>
      <c r="F63" s="81">
        <v>1.2</v>
      </c>
      <c r="G63" s="81">
        <v>28</v>
      </c>
      <c r="H63" s="82">
        <f>E63*F63</f>
        <v>369.57600000000002</v>
      </c>
      <c r="I63" s="82">
        <f>E63*G63</f>
        <v>8623.44</v>
      </c>
      <c r="J63" s="82">
        <f>(E63*F63)</f>
        <v>369.57600000000002</v>
      </c>
      <c r="K63" s="82">
        <f>E63*G63</f>
        <v>8623.44</v>
      </c>
      <c r="L63" s="83">
        <f>SUM(J63,K63)</f>
        <v>8993.0159999999996</v>
      </c>
      <c r="M63" s="82">
        <f t="shared" si="27"/>
        <v>0</v>
      </c>
      <c r="N63" s="82">
        <f t="shared" si="27"/>
        <v>0</v>
      </c>
      <c r="O63" s="82"/>
      <c r="P63" s="82"/>
      <c r="Q63" s="84"/>
      <c r="R63" s="84"/>
      <c r="S63" s="84"/>
      <c r="T63" s="85"/>
      <c r="U63" s="85"/>
    </row>
    <row r="64" spans="1:21" ht="12.75" customHeight="1" x14ac:dyDescent="0.2">
      <c r="A64" s="194"/>
      <c r="B64" s="178"/>
      <c r="C64" s="185"/>
      <c r="D64" s="87" t="s">
        <v>44</v>
      </c>
      <c r="E64" s="88">
        <f>SUM(E61,E62,E63)</f>
        <v>866.78</v>
      </c>
      <c r="F64" s="88"/>
      <c r="G64" s="88"/>
      <c r="H64" s="99">
        <f>SUM(H61:H63)</f>
        <v>1040.136</v>
      </c>
      <c r="I64" s="99">
        <f>SUM(I61:I63)</f>
        <v>24269.840000000004</v>
      </c>
      <c r="J64" s="88">
        <f t="shared" ref="J64:S64" si="28">SUM(J61,J62,J63)</f>
        <v>1040.136</v>
      </c>
      <c r="K64" s="88">
        <f t="shared" si="28"/>
        <v>24269.840000000004</v>
      </c>
      <c r="L64" s="88">
        <f t="shared" si="28"/>
        <v>25309.976000000002</v>
      </c>
      <c r="M64" s="88">
        <f t="shared" si="28"/>
        <v>0</v>
      </c>
      <c r="N64" s="88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  <c r="U64" s="90"/>
    </row>
    <row r="65" spans="1:21" ht="12.75" customHeight="1" x14ac:dyDescent="0.2">
      <c r="A65" s="194"/>
      <c r="B65" s="178"/>
      <c r="C65" s="185"/>
      <c r="D65" s="79" t="s">
        <v>11</v>
      </c>
      <c r="E65" s="80">
        <v>396.82</v>
      </c>
      <c r="F65" s="81">
        <v>1.2</v>
      </c>
      <c r="G65" s="81">
        <v>28</v>
      </c>
      <c r="H65" s="82">
        <f>E65*F65</f>
        <v>476.18399999999997</v>
      </c>
      <c r="I65" s="82">
        <f>E65*G65</f>
        <v>11110.96</v>
      </c>
      <c r="J65" s="82">
        <f>(E65*F65)</f>
        <v>476.18399999999997</v>
      </c>
      <c r="K65" s="82">
        <f>E65*G65</f>
        <v>11110.96</v>
      </c>
      <c r="L65" s="83">
        <f>SUM(J65,K65)</f>
        <v>11587.143999999998</v>
      </c>
      <c r="M65" s="82">
        <f t="shared" ref="M65:N67" si="29">J65-H65</f>
        <v>0</v>
      </c>
      <c r="N65" s="82">
        <f t="shared" si="29"/>
        <v>0</v>
      </c>
      <c r="O65" s="82"/>
      <c r="P65" s="82"/>
      <c r="Q65" s="84"/>
      <c r="R65" s="84"/>
      <c r="S65" s="84"/>
      <c r="T65" s="85"/>
      <c r="U65" s="85"/>
    </row>
    <row r="66" spans="1:21" ht="12.75" customHeight="1" x14ac:dyDescent="0.2">
      <c r="A66" s="194"/>
      <c r="B66" s="178"/>
      <c r="C66" s="185"/>
      <c r="D66" s="79" t="s">
        <v>12</v>
      </c>
      <c r="E66" s="80">
        <v>311.18</v>
      </c>
      <c r="F66" s="81">
        <v>1.2</v>
      </c>
      <c r="G66" s="81">
        <v>28</v>
      </c>
      <c r="H66" s="82">
        <f>E66*F66</f>
        <v>373.416</v>
      </c>
      <c r="I66" s="82">
        <f>E66*G66</f>
        <v>8713.0400000000009</v>
      </c>
      <c r="J66" s="82">
        <f>(E66*F66)</f>
        <v>373.416</v>
      </c>
      <c r="K66" s="82">
        <f>E66*G66</f>
        <v>8713.0400000000009</v>
      </c>
      <c r="L66" s="83">
        <f>SUM(J66,K66)</f>
        <v>9086.4560000000001</v>
      </c>
      <c r="M66" s="82">
        <f t="shared" si="29"/>
        <v>0</v>
      </c>
      <c r="N66" s="82">
        <f t="shared" si="29"/>
        <v>0</v>
      </c>
      <c r="O66" s="82"/>
      <c r="P66" s="82"/>
      <c r="Q66" s="84"/>
      <c r="R66" s="84"/>
      <c r="S66" s="84"/>
      <c r="T66" s="85"/>
      <c r="U66" s="85"/>
    </row>
    <row r="67" spans="1:21" ht="12.75" customHeight="1" x14ac:dyDescent="0.2">
      <c r="A67" s="194"/>
      <c r="B67" s="178"/>
      <c r="C67" s="185"/>
      <c r="D67" s="79" t="s">
        <v>13</v>
      </c>
      <c r="E67" s="80">
        <v>364.38</v>
      </c>
      <c r="F67" s="81">
        <v>1.2</v>
      </c>
      <c r="G67" s="81">
        <v>28</v>
      </c>
      <c r="H67" s="82">
        <f>E67*F67</f>
        <v>437.25599999999997</v>
      </c>
      <c r="I67" s="82">
        <f>E67*G67</f>
        <v>10202.64</v>
      </c>
      <c r="J67" s="82">
        <f>(E67*F67)</f>
        <v>437.25599999999997</v>
      </c>
      <c r="K67" s="82">
        <f>E67*G67</f>
        <v>10202.64</v>
      </c>
      <c r="L67" s="83">
        <f>SUM(J67,K67)</f>
        <v>10639.895999999999</v>
      </c>
      <c r="M67" s="82">
        <f t="shared" si="29"/>
        <v>0</v>
      </c>
      <c r="N67" s="82">
        <f t="shared" si="29"/>
        <v>0</v>
      </c>
      <c r="O67" s="82"/>
      <c r="P67" s="82"/>
      <c r="Q67" s="84"/>
      <c r="R67" s="84"/>
      <c r="S67" s="84"/>
      <c r="T67" s="85"/>
      <c r="U67" s="85"/>
    </row>
    <row r="68" spans="1:21" ht="12.75" customHeight="1" x14ac:dyDescent="0.2">
      <c r="A68" s="194"/>
      <c r="B68" s="178"/>
      <c r="C68" s="185"/>
      <c r="D68" s="87" t="s">
        <v>45</v>
      </c>
      <c r="E68" s="88">
        <f>SUM(E65,E66,E67)</f>
        <v>1072.3800000000001</v>
      </c>
      <c r="F68" s="88"/>
      <c r="G68" s="88"/>
      <c r="H68" s="99">
        <f>SUM(H65:H67)</f>
        <v>1286.8559999999998</v>
      </c>
      <c r="I68" s="99">
        <f>SUM(I65:I67)</f>
        <v>30026.639999999999</v>
      </c>
      <c r="J68" s="88">
        <f t="shared" ref="J68:S68" si="30">SUM(J65,J66,J67)</f>
        <v>1286.8559999999998</v>
      </c>
      <c r="K68" s="88">
        <f t="shared" si="30"/>
        <v>30026.639999999999</v>
      </c>
      <c r="L68" s="88">
        <f t="shared" si="30"/>
        <v>31313.495999999999</v>
      </c>
      <c r="M68" s="88">
        <f t="shared" si="30"/>
        <v>0</v>
      </c>
      <c r="N68" s="88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  <c r="U68" s="90"/>
    </row>
    <row r="69" spans="1:21" ht="12.75" customHeight="1" x14ac:dyDescent="0.2">
      <c r="A69" s="194"/>
      <c r="B69" s="179"/>
      <c r="C69" s="185"/>
      <c r="D69" s="79" t="s">
        <v>14</v>
      </c>
      <c r="E69" s="80">
        <v>355.22</v>
      </c>
      <c r="F69" s="81">
        <v>1.2</v>
      </c>
      <c r="G69" s="81">
        <v>28</v>
      </c>
      <c r="H69" s="82">
        <f>E69*F69</f>
        <v>426.26400000000001</v>
      </c>
      <c r="I69" s="82">
        <f>E69*G69</f>
        <v>9946.16</v>
      </c>
      <c r="J69" s="82">
        <f>(E69*F69)</f>
        <v>426.26400000000001</v>
      </c>
      <c r="K69" s="82">
        <f t="shared" ref="K69:K75" si="31">E69*G69</f>
        <v>9946.16</v>
      </c>
      <c r="L69" s="83">
        <f>SUM(J69,K69)</f>
        <v>10372.423999999999</v>
      </c>
      <c r="M69" s="82">
        <f t="shared" ref="M69:N71" si="32">J69-H69</f>
        <v>0</v>
      </c>
      <c r="N69" s="82">
        <f t="shared" si="32"/>
        <v>0</v>
      </c>
      <c r="O69" s="82"/>
      <c r="P69" s="82"/>
      <c r="Q69" s="84"/>
      <c r="R69" s="84"/>
      <c r="S69" s="84"/>
      <c r="T69" s="85"/>
      <c r="U69" s="85"/>
    </row>
    <row r="70" spans="1:21" ht="12.75" customHeight="1" x14ac:dyDescent="0.2">
      <c r="A70" s="194"/>
      <c r="B70" s="179"/>
      <c r="C70" s="185"/>
      <c r="D70" s="79" t="s">
        <v>15</v>
      </c>
      <c r="E70" s="80">
        <v>277.62</v>
      </c>
      <c r="F70" s="81">
        <v>1.2</v>
      </c>
      <c r="G70" s="81">
        <v>28</v>
      </c>
      <c r="H70" s="82">
        <f>E70*F70</f>
        <v>333.14400000000001</v>
      </c>
      <c r="I70" s="82">
        <f>E70*G70</f>
        <v>7773.3600000000006</v>
      </c>
      <c r="J70" s="82">
        <f>(E70*F70)</f>
        <v>333.14400000000001</v>
      </c>
      <c r="K70" s="82">
        <f t="shared" si="31"/>
        <v>7773.3600000000006</v>
      </c>
      <c r="L70" s="83">
        <f>SUM(J70,K70)</f>
        <v>8106.5040000000008</v>
      </c>
      <c r="M70" s="82">
        <f t="shared" si="32"/>
        <v>0</v>
      </c>
      <c r="N70" s="82">
        <f t="shared" si="32"/>
        <v>0</v>
      </c>
      <c r="O70" s="82"/>
      <c r="P70" s="82"/>
      <c r="Q70" s="84"/>
      <c r="R70" s="84"/>
      <c r="S70" s="84"/>
      <c r="T70" s="85"/>
      <c r="U70" s="85"/>
    </row>
    <row r="71" spans="1:21" ht="12.75" customHeight="1" x14ac:dyDescent="0.2">
      <c r="A71" s="194"/>
      <c r="B71" s="179"/>
      <c r="C71" s="185"/>
      <c r="D71" s="79" t="s">
        <v>16</v>
      </c>
      <c r="E71" s="86">
        <v>405.36</v>
      </c>
      <c r="F71" s="81">
        <v>1.2</v>
      </c>
      <c r="G71" s="81">
        <v>28</v>
      </c>
      <c r="H71" s="82">
        <f>E71*F71</f>
        <v>486.43200000000002</v>
      </c>
      <c r="I71" s="82">
        <f>E71*G71</f>
        <v>11350.08</v>
      </c>
      <c r="J71" s="82">
        <f>(E71*F71)</f>
        <v>486.43200000000002</v>
      </c>
      <c r="K71" s="82">
        <f t="shared" si="31"/>
        <v>11350.08</v>
      </c>
      <c r="L71" s="83">
        <f>SUM(J71,K71)</f>
        <v>11836.512000000001</v>
      </c>
      <c r="M71" s="82">
        <f t="shared" si="32"/>
        <v>0</v>
      </c>
      <c r="N71" s="82">
        <f t="shared" si="32"/>
        <v>0</v>
      </c>
      <c r="O71" s="82"/>
      <c r="P71" s="82"/>
      <c r="Q71" s="84"/>
      <c r="R71" s="84"/>
      <c r="S71" s="84"/>
      <c r="T71" s="85"/>
      <c r="U71" s="85"/>
    </row>
    <row r="72" spans="1:21" ht="12.75" customHeight="1" x14ac:dyDescent="0.2">
      <c r="A72" s="194"/>
      <c r="B72" s="179"/>
      <c r="C72" s="185"/>
      <c r="D72" s="87" t="s">
        <v>46</v>
      </c>
      <c r="E72" s="88">
        <f>SUM(E69,E70,E71)</f>
        <v>1038.2</v>
      </c>
      <c r="F72" s="88"/>
      <c r="G72" s="88"/>
      <c r="H72" s="99">
        <f>SUM(H69:H71)</f>
        <v>1245.8400000000001</v>
      </c>
      <c r="I72" s="99">
        <f>SUM(I69:I71)</f>
        <v>29069.599999999999</v>
      </c>
      <c r="J72" s="88">
        <f t="shared" ref="J72:S72" si="33">SUM(J69,J70,J71)</f>
        <v>1245.8400000000001</v>
      </c>
      <c r="K72" s="88">
        <f t="shared" si="33"/>
        <v>29069.599999999999</v>
      </c>
      <c r="L72" s="88">
        <f t="shared" si="33"/>
        <v>30315.440000000002</v>
      </c>
      <c r="M72" s="88">
        <f t="shared" si="33"/>
        <v>0</v>
      </c>
      <c r="N72" s="88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  <c r="U72" s="90"/>
    </row>
    <row r="73" spans="1:21" ht="12.75" customHeight="1" x14ac:dyDescent="0.2">
      <c r="A73" s="194"/>
      <c r="B73" s="179"/>
      <c r="C73" s="185"/>
      <c r="D73" s="79" t="s">
        <v>17</v>
      </c>
      <c r="E73" s="80">
        <v>445.42</v>
      </c>
      <c r="F73" s="81">
        <v>1.2</v>
      </c>
      <c r="G73" s="81">
        <v>28</v>
      </c>
      <c r="H73" s="82">
        <f>E73*F73</f>
        <v>534.50400000000002</v>
      </c>
      <c r="I73" s="82">
        <f>E73*G73</f>
        <v>12471.76</v>
      </c>
      <c r="J73" s="82">
        <f>(E73*F73)</f>
        <v>534.50400000000002</v>
      </c>
      <c r="K73" s="82">
        <f t="shared" si="31"/>
        <v>12471.76</v>
      </c>
      <c r="L73" s="83">
        <f>SUM(J73,K73)</f>
        <v>13006.264000000001</v>
      </c>
      <c r="M73" s="82">
        <f t="shared" ref="M73:N75" si="34">J73-H73</f>
        <v>0</v>
      </c>
      <c r="N73" s="82">
        <f>K73-I73</f>
        <v>0</v>
      </c>
      <c r="O73" s="82"/>
      <c r="P73" s="82"/>
      <c r="Q73" s="84"/>
      <c r="R73" s="84"/>
      <c r="S73" s="84"/>
      <c r="T73" s="85"/>
      <c r="U73" s="85"/>
    </row>
    <row r="74" spans="1:21" ht="12.75" customHeight="1" x14ac:dyDescent="0.2">
      <c r="A74" s="194"/>
      <c r="B74" s="179"/>
      <c r="C74" s="185"/>
      <c r="D74" s="79" t="s">
        <v>18</v>
      </c>
      <c r="E74" s="80">
        <v>394.1</v>
      </c>
      <c r="F74" s="81">
        <v>1.2</v>
      </c>
      <c r="G74" s="81">
        <v>28</v>
      </c>
      <c r="H74" s="82">
        <f>E74*F74</f>
        <v>472.92</v>
      </c>
      <c r="I74" s="82">
        <f>E74*G74</f>
        <v>11034.800000000001</v>
      </c>
      <c r="J74" s="82">
        <f>(E74*F74)</f>
        <v>472.92</v>
      </c>
      <c r="K74" s="82">
        <f t="shared" si="31"/>
        <v>11034.800000000001</v>
      </c>
      <c r="L74" s="83">
        <f>SUM(J74,K74)</f>
        <v>11507.720000000001</v>
      </c>
      <c r="M74" s="82">
        <f t="shared" si="34"/>
        <v>0</v>
      </c>
      <c r="N74" s="82">
        <f t="shared" si="34"/>
        <v>0</v>
      </c>
      <c r="O74" s="82"/>
      <c r="P74" s="82"/>
      <c r="Q74" s="84"/>
      <c r="R74" s="84"/>
      <c r="S74" s="84"/>
      <c r="T74" s="85"/>
      <c r="U74" s="85"/>
    </row>
    <row r="75" spans="1:21" ht="13.5" customHeight="1" x14ac:dyDescent="0.2">
      <c r="A75" s="195"/>
      <c r="B75" s="180"/>
      <c r="C75" s="186"/>
      <c r="D75" s="79" t="s">
        <v>19</v>
      </c>
      <c r="E75" s="86">
        <v>349.15</v>
      </c>
      <c r="F75" s="81">
        <v>1.2</v>
      </c>
      <c r="G75" s="81">
        <v>28</v>
      </c>
      <c r="H75" s="82">
        <f>E75*F75</f>
        <v>418.97999999999996</v>
      </c>
      <c r="I75" s="82">
        <f>E75*G75</f>
        <v>9776.1999999999989</v>
      </c>
      <c r="J75" s="82">
        <f>(E75*F75)</f>
        <v>418.97999999999996</v>
      </c>
      <c r="K75" s="82">
        <f t="shared" si="31"/>
        <v>9776.1999999999989</v>
      </c>
      <c r="L75" s="83">
        <f>SUM(J75,K75)</f>
        <v>10195.179999999998</v>
      </c>
      <c r="M75" s="82">
        <f t="shared" si="34"/>
        <v>0</v>
      </c>
      <c r="N75" s="82">
        <f t="shared" si="34"/>
        <v>0</v>
      </c>
      <c r="O75" s="82"/>
      <c r="P75" s="82"/>
      <c r="Q75" s="84"/>
      <c r="R75" s="84"/>
      <c r="S75" s="84"/>
      <c r="T75" s="85"/>
      <c r="U75" s="85"/>
    </row>
    <row r="76" spans="1:21" ht="24" x14ac:dyDescent="0.2">
      <c r="A76" s="102"/>
      <c r="B76" s="102"/>
      <c r="C76" s="102"/>
      <c r="D76" s="87" t="s">
        <v>47</v>
      </c>
      <c r="E76" s="88">
        <f>SUM(E73,E74,E75)</f>
        <v>1188.67</v>
      </c>
      <c r="F76" s="88"/>
      <c r="G76" s="88"/>
      <c r="H76" s="99">
        <f>SUM(H73:H75)</f>
        <v>1426.404</v>
      </c>
      <c r="I76" s="99">
        <f>SUM(I73:I75)</f>
        <v>33282.76</v>
      </c>
      <c r="J76" s="88">
        <f t="shared" ref="J76:S76" si="35">SUM(J73,J74,J75)</f>
        <v>1426.404</v>
      </c>
      <c r="K76" s="88">
        <f t="shared" si="35"/>
        <v>33282.76</v>
      </c>
      <c r="L76" s="88">
        <f t="shared" si="35"/>
        <v>34709.164000000004</v>
      </c>
      <c r="M76" s="88">
        <f t="shared" si="35"/>
        <v>0</v>
      </c>
      <c r="N76" s="88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  <c r="U76" s="90"/>
    </row>
    <row r="77" spans="1:21" s="98" customFormat="1" ht="24" x14ac:dyDescent="0.2">
      <c r="A77" s="112"/>
      <c r="B77" s="112"/>
      <c r="C77" s="113"/>
      <c r="D77" s="114" t="s">
        <v>50</v>
      </c>
      <c r="E77" s="115">
        <f>SUM(E64+E68+E72+E76)</f>
        <v>4166.0300000000007</v>
      </c>
      <c r="F77" s="115"/>
      <c r="G77" s="115"/>
      <c r="H77" s="118">
        <f>H64+H68+H72+H76</f>
        <v>4999.2359999999999</v>
      </c>
      <c r="I77" s="118">
        <f>I64+I68+I72+I76</f>
        <v>116648.84</v>
      </c>
      <c r="J77" s="115">
        <f t="shared" ref="J77:S77" si="36">SUM(J64+J68+J72+J76)</f>
        <v>4999.2359999999999</v>
      </c>
      <c r="K77" s="115">
        <f t="shared" si="36"/>
        <v>116648.84</v>
      </c>
      <c r="L77" s="115">
        <f t="shared" si="36"/>
        <v>121648.07600000002</v>
      </c>
      <c r="M77" s="115">
        <f t="shared" si="36"/>
        <v>0</v>
      </c>
      <c r="N77" s="115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1" s="98" customFormat="1" ht="36" x14ac:dyDescent="0.2">
      <c r="A78" s="92"/>
      <c r="B78" s="92"/>
      <c r="C78" s="93"/>
      <c r="D78" s="94" t="s">
        <v>51</v>
      </c>
      <c r="E78" s="95">
        <f>E77+'2014'!E78</f>
        <v>20836.54</v>
      </c>
      <c r="F78" s="95"/>
      <c r="G78" s="95"/>
      <c r="H78" s="95">
        <f>H77+'2014'!H78</f>
        <v>25003.848000000002</v>
      </c>
      <c r="I78" s="95">
        <f>I77+'2014'!I78</f>
        <v>324747.65000000002</v>
      </c>
      <c r="J78" s="95">
        <f>J77+'2014'!J78</f>
        <v>25003.848000000002</v>
      </c>
      <c r="K78" s="95">
        <f>K77+'2014'!K78</f>
        <v>324747.65000000002</v>
      </c>
      <c r="L78" s="95">
        <f>L77+'2014'!L78</f>
        <v>349751.49800000002</v>
      </c>
      <c r="M78" s="95">
        <f>M77+'2014'!M78</f>
        <v>0</v>
      </c>
      <c r="N78" s="95">
        <f>N77+'2014'!N78</f>
        <v>0</v>
      </c>
      <c r="O78" s="95">
        <f>O77+'2014'!O78</f>
        <v>0</v>
      </c>
      <c r="P78" s="95">
        <f>P77+'2014'!P78</f>
        <v>0</v>
      </c>
      <c r="Q78" s="95">
        <f>Q77+'2014'!Q78</f>
        <v>0</v>
      </c>
      <c r="R78" s="95">
        <f>R77+'2014'!R78</f>
        <v>0</v>
      </c>
      <c r="S78" s="95">
        <f>S77+'2014'!S78</f>
        <v>0</v>
      </c>
      <c r="T78" s="97"/>
    </row>
    <row r="79" spans="1:21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86">
        <v>0</v>
      </c>
      <c r="F79" s="81">
        <v>1.2</v>
      </c>
      <c r="G79" s="81">
        <v>28</v>
      </c>
      <c r="H79" s="82">
        <f>E79*F79</f>
        <v>0</v>
      </c>
      <c r="I79" s="82">
        <f>E79*G79</f>
        <v>0</v>
      </c>
      <c r="J79" s="82">
        <f>(E79*F79)</f>
        <v>0</v>
      </c>
      <c r="K79" s="82">
        <f>E79*G79</f>
        <v>0</v>
      </c>
      <c r="L79" s="83">
        <f>SUM(J79,K79)</f>
        <v>0</v>
      </c>
      <c r="M79" s="82">
        <f t="shared" ref="M79:N81" si="37">J79-H79</f>
        <v>0</v>
      </c>
      <c r="N79" s="82">
        <f>K79-I79</f>
        <v>0</v>
      </c>
      <c r="O79" s="82"/>
      <c r="P79" s="82"/>
      <c r="Q79" s="84"/>
      <c r="R79" s="84"/>
      <c r="S79" s="84"/>
      <c r="T79" s="85"/>
      <c r="U79" s="85"/>
    </row>
    <row r="80" spans="1:21" ht="12.75" customHeight="1" x14ac:dyDescent="0.2">
      <c r="A80" s="194"/>
      <c r="B80" s="178"/>
      <c r="C80" s="185"/>
      <c r="D80" s="79" t="s">
        <v>9</v>
      </c>
      <c r="E80" s="86">
        <v>0</v>
      </c>
      <c r="F80" s="81">
        <v>1.2</v>
      </c>
      <c r="G80" s="81">
        <v>28</v>
      </c>
      <c r="H80" s="82">
        <f>E80*F80</f>
        <v>0</v>
      </c>
      <c r="I80" s="82">
        <f>E80*G80</f>
        <v>0</v>
      </c>
      <c r="J80" s="82">
        <f>(E80*F80)</f>
        <v>0</v>
      </c>
      <c r="K80" s="82">
        <f>E80*G80</f>
        <v>0</v>
      </c>
      <c r="L80" s="83">
        <f>SUM(J80,K80)</f>
        <v>0</v>
      </c>
      <c r="M80" s="82">
        <f t="shared" si="37"/>
        <v>0</v>
      </c>
      <c r="N80" s="82">
        <f t="shared" si="37"/>
        <v>0</v>
      </c>
      <c r="O80" s="82"/>
      <c r="P80" s="82"/>
      <c r="Q80" s="84"/>
      <c r="R80" s="84"/>
      <c r="S80" s="84"/>
      <c r="T80" s="85"/>
      <c r="U80" s="85"/>
    </row>
    <row r="81" spans="1:21" ht="12.75" customHeight="1" x14ac:dyDescent="0.2">
      <c r="A81" s="194"/>
      <c r="B81" s="178"/>
      <c r="C81" s="185"/>
      <c r="D81" s="79" t="s">
        <v>10</v>
      </c>
      <c r="E81" s="86">
        <v>0</v>
      </c>
      <c r="F81" s="81">
        <v>1.2</v>
      </c>
      <c r="G81" s="81">
        <v>28</v>
      </c>
      <c r="H81" s="82">
        <f>E81*F81</f>
        <v>0</v>
      </c>
      <c r="I81" s="82">
        <f>E81*G81</f>
        <v>0</v>
      </c>
      <c r="J81" s="82">
        <f>(E81*F81)</f>
        <v>0</v>
      </c>
      <c r="K81" s="82">
        <f>E81*G81</f>
        <v>0</v>
      </c>
      <c r="L81" s="83">
        <f>SUM(J81,K81)</f>
        <v>0</v>
      </c>
      <c r="M81" s="82">
        <f t="shared" si="37"/>
        <v>0</v>
      </c>
      <c r="N81" s="82">
        <f t="shared" si="37"/>
        <v>0</v>
      </c>
      <c r="O81" s="82"/>
      <c r="P81" s="82"/>
      <c r="Q81" s="84"/>
      <c r="R81" s="84"/>
      <c r="S81" s="84"/>
      <c r="T81" s="85"/>
      <c r="U81" s="85"/>
    </row>
    <row r="82" spans="1:21" ht="12.75" customHeight="1" x14ac:dyDescent="0.2">
      <c r="A82" s="194"/>
      <c r="B82" s="178"/>
      <c r="C82" s="185"/>
      <c r="D82" s="87" t="s">
        <v>44</v>
      </c>
      <c r="E82" s="88">
        <f>SUM(E79,E80,E81)</f>
        <v>0</v>
      </c>
      <c r="F82" s="88"/>
      <c r="G82" s="88"/>
      <c r="H82" s="99">
        <f>SUM(H79:H81)</f>
        <v>0</v>
      </c>
      <c r="I82" s="99">
        <f>SUM(I79:I81)</f>
        <v>0</v>
      </c>
      <c r="J82" s="88">
        <f t="shared" ref="J82:S82" si="38">SUM(J79,J80,J81)</f>
        <v>0</v>
      </c>
      <c r="K82" s="88">
        <f t="shared" si="38"/>
        <v>0</v>
      </c>
      <c r="L82" s="88">
        <f t="shared" si="38"/>
        <v>0</v>
      </c>
      <c r="M82" s="88">
        <f t="shared" si="38"/>
        <v>0</v>
      </c>
      <c r="N82" s="88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  <c r="U82" s="90"/>
    </row>
    <row r="83" spans="1:21" ht="12.75" customHeight="1" x14ac:dyDescent="0.2">
      <c r="A83" s="194"/>
      <c r="B83" s="178"/>
      <c r="C83" s="185"/>
      <c r="D83" s="79" t="s">
        <v>11</v>
      </c>
      <c r="E83" s="86">
        <v>0</v>
      </c>
      <c r="F83" s="81">
        <v>1.2</v>
      </c>
      <c r="G83" s="81">
        <v>28</v>
      </c>
      <c r="H83" s="82">
        <f>E83*F83</f>
        <v>0</v>
      </c>
      <c r="I83" s="82">
        <f>E83*G83</f>
        <v>0</v>
      </c>
      <c r="J83" s="82">
        <f>(E83*F83)</f>
        <v>0</v>
      </c>
      <c r="K83" s="82">
        <f>E83*G83</f>
        <v>0</v>
      </c>
      <c r="L83" s="83">
        <f>SUM(J83,K83)</f>
        <v>0</v>
      </c>
      <c r="M83" s="82">
        <f t="shared" ref="M83:N85" si="39">J83-H83</f>
        <v>0</v>
      </c>
      <c r="N83" s="82">
        <f>K83-I83</f>
        <v>0</v>
      </c>
      <c r="O83" s="82"/>
      <c r="P83" s="82"/>
      <c r="Q83" s="84"/>
      <c r="R83" s="84"/>
      <c r="S83" s="84"/>
      <c r="T83" s="85"/>
      <c r="U83" s="85"/>
    </row>
    <row r="84" spans="1:21" ht="12.75" customHeight="1" x14ac:dyDescent="0.2">
      <c r="A84" s="194"/>
      <c r="B84" s="178"/>
      <c r="C84" s="185"/>
      <c r="D84" s="79" t="s">
        <v>12</v>
      </c>
      <c r="E84" s="86">
        <v>0</v>
      </c>
      <c r="F84" s="81">
        <v>1.2</v>
      </c>
      <c r="G84" s="81">
        <v>28</v>
      </c>
      <c r="H84" s="82">
        <f>E84*F84</f>
        <v>0</v>
      </c>
      <c r="I84" s="82">
        <f>E84*G84</f>
        <v>0</v>
      </c>
      <c r="J84" s="82">
        <f>(E84*F84)</f>
        <v>0</v>
      </c>
      <c r="K84" s="82">
        <f>E84*G84</f>
        <v>0</v>
      </c>
      <c r="L84" s="83">
        <f>SUM(J84,K84)</f>
        <v>0</v>
      </c>
      <c r="M84" s="82">
        <f t="shared" si="39"/>
        <v>0</v>
      </c>
      <c r="N84" s="82">
        <f t="shared" si="39"/>
        <v>0</v>
      </c>
      <c r="O84" s="82"/>
      <c r="P84" s="82"/>
      <c r="Q84" s="84"/>
      <c r="R84" s="84"/>
      <c r="S84" s="84"/>
      <c r="T84" s="85"/>
      <c r="U84" s="85"/>
    </row>
    <row r="85" spans="1:21" ht="12.75" customHeight="1" x14ac:dyDescent="0.2">
      <c r="A85" s="194"/>
      <c r="B85" s="178"/>
      <c r="C85" s="185"/>
      <c r="D85" s="79" t="s">
        <v>13</v>
      </c>
      <c r="E85" s="86">
        <v>0</v>
      </c>
      <c r="F85" s="81">
        <v>1.2</v>
      </c>
      <c r="G85" s="81">
        <v>28</v>
      </c>
      <c r="H85" s="82">
        <f>E85*F85</f>
        <v>0</v>
      </c>
      <c r="I85" s="82">
        <f>E85*G85</f>
        <v>0</v>
      </c>
      <c r="J85" s="82">
        <f>(E85*F85)</f>
        <v>0</v>
      </c>
      <c r="K85" s="82">
        <f>E85*G85</f>
        <v>0</v>
      </c>
      <c r="L85" s="83">
        <f>SUM(J85,K85)</f>
        <v>0</v>
      </c>
      <c r="M85" s="82">
        <f t="shared" si="39"/>
        <v>0</v>
      </c>
      <c r="N85" s="82">
        <f t="shared" si="39"/>
        <v>0</v>
      </c>
      <c r="O85" s="82"/>
      <c r="P85" s="82"/>
      <c r="Q85" s="84"/>
      <c r="R85" s="84"/>
      <c r="S85" s="84"/>
      <c r="T85" s="85"/>
      <c r="U85" s="85"/>
    </row>
    <row r="86" spans="1:21" ht="12.75" customHeight="1" x14ac:dyDescent="0.2">
      <c r="A86" s="194"/>
      <c r="B86" s="178"/>
      <c r="C86" s="185"/>
      <c r="D86" s="87" t="s">
        <v>45</v>
      </c>
      <c r="E86" s="88">
        <f>SUM(E83,E84,E85)</f>
        <v>0</v>
      </c>
      <c r="F86" s="88"/>
      <c r="G86" s="88"/>
      <c r="H86" s="99">
        <f>SUM(H83:H85)</f>
        <v>0</v>
      </c>
      <c r="I86" s="99">
        <f>SUM(I83:I85)</f>
        <v>0</v>
      </c>
      <c r="J86" s="88">
        <f t="shared" ref="J86:S86" si="40">SUM(J83,J84,J85)</f>
        <v>0</v>
      </c>
      <c r="K86" s="88">
        <f t="shared" si="40"/>
        <v>0</v>
      </c>
      <c r="L86" s="88">
        <f t="shared" si="40"/>
        <v>0</v>
      </c>
      <c r="M86" s="88">
        <f t="shared" si="40"/>
        <v>0</v>
      </c>
      <c r="N86" s="88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  <c r="U86" s="90"/>
    </row>
    <row r="87" spans="1:21" ht="12.75" customHeight="1" x14ac:dyDescent="0.2">
      <c r="A87" s="194"/>
      <c r="B87" s="179"/>
      <c r="C87" s="185"/>
      <c r="D87" s="79" t="s">
        <v>14</v>
      </c>
      <c r="E87" s="86">
        <v>0</v>
      </c>
      <c r="F87" s="81">
        <v>1.2</v>
      </c>
      <c r="G87" s="81">
        <v>28</v>
      </c>
      <c r="H87" s="82">
        <f>E87*F87</f>
        <v>0</v>
      </c>
      <c r="I87" s="82">
        <f>E87*G87</f>
        <v>0</v>
      </c>
      <c r="J87" s="82">
        <f>(E87*F87)</f>
        <v>0</v>
      </c>
      <c r="K87" s="82">
        <f>E87*G87</f>
        <v>0</v>
      </c>
      <c r="L87" s="83">
        <f>SUM(J87,K87)</f>
        <v>0</v>
      </c>
      <c r="M87" s="82">
        <f t="shared" ref="M87:N89" si="41">J87-H87</f>
        <v>0</v>
      </c>
      <c r="N87" s="82">
        <f>K87-I87</f>
        <v>0</v>
      </c>
      <c r="O87" s="82"/>
      <c r="P87" s="82"/>
      <c r="Q87" s="84"/>
      <c r="R87" s="84"/>
      <c r="S87" s="84"/>
      <c r="T87" s="85"/>
      <c r="U87" s="85"/>
    </row>
    <row r="88" spans="1:21" ht="12.75" customHeight="1" x14ac:dyDescent="0.2">
      <c r="A88" s="194"/>
      <c r="B88" s="179"/>
      <c r="C88" s="185"/>
      <c r="D88" s="79" t="s">
        <v>15</v>
      </c>
      <c r="E88" s="86">
        <v>0</v>
      </c>
      <c r="F88" s="81">
        <v>1.2</v>
      </c>
      <c r="G88" s="81">
        <v>28</v>
      </c>
      <c r="H88" s="82">
        <f>E88*F88</f>
        <v>0</v>
      </c>
      <c r="I88" s="82">
        <f>E88*G88</f>
        <v>0</v>
      </c>
      <c r="J88" s="82">
        <f>(E88*F88)</f>
        <v>0</v>
      </c>
      <c r="K88" s="82">
        <f>E88*G88</f>
        <v>0</v>
      </c>
      <c r="L88" s="83">
        <f>SUM(J88,K88)</f>
        <v>0</v>
      </c>
      <c r="M88" s="82">
        <f t="shared" si="41"/>
        <v>0</v>
      </c>
      <c r="N88" s="82">
        <f t="shared" si="41"/>
        <v>0</v>
      </c>
      <c r="O88" s="82"/>
      <c r="P88" s="82"/>
      <c r="Q88" s="84"/>
      <c r="R88" s="84"/>
      <c r="S88" s="84"/>
      <c r="T88" s="85"/>
      <c r="U88" s="85"/>
    </row>
    <row r="89" spans="1:21" ht="12.75" customHeight="1" x14ac:dyDescent="0.2">
      <c r="A89" s="194"/>
      <c r="B89" s="179"/>
      <c r="C89" s="185"/>
      <c r="D89" s="79" t="s">
        <v>16</v>
      </c>
      <c r="E89" s="86">
        <v>0</v>
      </c>
      <c r="F89" s="81">
        <v>1.2</v>
      </c>
      <c r="G89" s="81">
        <v>28</v>
      </c>
      <c r="H89" s="82">
        <f>E89*F89</f>
        <v>0</v>
      </c>
      <c r="I89" s="82">
        <f>E89*G89</f>
        <v>0</v>
      </c>
      <c r="J89" s="82">
        <f>(E89*F89)</f>
        <v>0</v>
      </c>
      <c r="K89" s="82">
        <f>E89*G89</f>
        <v>0</v>
      </c>
      <c r="L89" s="83">
        <f>SUM(J89,K89)</f>
        <v>0</v>
      </c>
      <c r="M89" s="82">
        <f t="shared" si="41"/>
        <v>0</v>
      </c>
      <c r="N89" s="82">
        <f t="shared" si="41"/>
        <v>0</v>
      </c>
      <c r="O89" s="82"/>
      <c r="P89" s="82"/>
      <c r="Q89" s="84"/>
      <c r="R89" s="84"/>
      <c r="S89" s="84"/>
      <c r="T89" s="85"/>
      <c r="U89" s="85"/>
    </row>
    <row r="90" spans="1:21" ht="12.75" customHeight="1" x14ac:dyDescent="0.2">
      <c r="A90" s="194"/>
      <c r="B90" s="179"/>
      <c r="C90" s="185"/>
      <c r="D90" s="87" t="s">
        <v>46</v>
      </c>
      <c r="E90" s="88">
        <f>SUM(E87,E88,E89)</f>
        <v>0</v>
      </c>
      <c r="F90" s="88"/>
      <c r="G90" s="88"/>
      <c r="H90" s="99">
        <f>SUM(H87:H89)</f>
        <v>0</v>
      </c>
      <c r="I90" s="99">
        <f>SUM(I87:I89)</f>
        <v>0</v>
      </c>
      <c r="J90" s="88">
        <f t="shared" ref="J90:S90" si="42">SUM(J87,J88,J89)</f>
        <v>0</v>
      </c>
      <c r="K90" s="88">
        <f t="shared" si="42"/>
        <v>0</v>
      </c>
      <c r="L90" s="88">
        <f t="shared" si="42"/>
        <v>0</v>
      </c>
      <c r="M90" s="88">
        <f t="shared" si="42"/>
        <v>0</v>
      </c>
      <c r="N90" s="88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  <c r="U90" s="90"/>
    </row>
    <row r="91" spans="1:21" ht="12.75" customHeight="1" x14ac:dyDescent="0.2">
      <c r="A91" s="194"/>
      <c r="B91" s="179"/>
      <c r="C91" s="185"/>
      <c r="D91" s="79" t="s">
        <v>17</v>
      </c>
      <c r="E91" s="86">
        <v>0</v>
      </c>
      <c r="F91" s="81">
        <v>1.2</v>
      </c>
      <c r="G91" s="81">
        <v>28</v>
      </c>
      <c r="H91" s="82">
        <f>E91*F91</f>
        <v>0</v>
      </c>
      <c r="I91" s="82">
        <f>E91*G91</f>
        <v>0</v>
      </c>
      <c r="J91" s="82">
        <f>(E91*F91)</f>
        <v>0</v>
      </c>
      <c r="K91" s="82">
        <f>E91*G91</f>
        <v>0</v>
      </c>
      <c r="L91" s="83">
        <f>SUM(J91,K91)</f>
        <v>0</v>
      </c>
      <c r="M91" s="82">
        <f t="shared" ref="M91:N93" si="43">J91-H91</f>
        <v>0</v>
      </c>
      <c r="N91" s="82">
        <f>K91-I91</f>
        <v>0</v>
      </c>
      <c r="O91" s="82"/>
      <c r="P91" s="82"/>
      <c r="Q91" s="84"/>
      <c r="R91" s="84"/>
      <c r="S91" s="84"/>
      <c r="T91" s="85"/>
      <c r="U91" s="85"/>
    </row>
    <row r="92" spans="1:21" ht="12.75" customHeight="1" x14ac:dyDescent="0.2">
      <c r="A92" s="194"/>
      <c r="B92" s="179"/>
      <c r="C92" s="185"/>
      <c r="D92" s="79" t="s">
        <v>18</v>
      </c>
      <c r="E92" s="86">
        <v>21.43</v>
      </c>
      <c r="F92" s="81">
        <v>1.2</v>
      </c>
      <c r="G92" s="81">
        <v>28</v>
      </c>
      <c r="H92" s="82">
        <f>E92*F92</f>
        <v>25.715999999999998</v>
      </c>
      <c r="I92" s="82">
        <f>E92*G92</f>
        <v>600.04</v>
      </c>
      <c r="J92" s="82">
        <f>(E92*F92)</f>
        <v>25.715999999999998</v>
      </c>
      <c r="K92" s="82">
        <f>E92*G92</f>
        <v>600.04</v>
      </c>
      <c r="L92" s="83">
        <f>SUM(J92,K92)</f>
        <v>625.75599999999997</v>
      </c>
      <c r="M92" s="82">
        <f t="shared" si="43"/>
        <v>0</v>
      </c>
      <c r="N92" s="82">
        <f t="shared" si="43"/>
        <v>0</v>
      </c>
      <c r="O92" s="82"/>
      <c r="P92" s="82"/>
      <c r="Q92" s="84"/>
      <c r="R92" s="84"/>
      <c r="S92" s="84"/>
      <c r="T92" s="85"/>
      <c r="U92" s="85"/>
    </row>
    <row r="93" spans="1:21" ht="13.5" customHeight="1" x14ac:dyDescent="0.2">
      <c r="A93" s="195"/>
      <c r="B93" s="180"/>
      <c r="C93" s="186"/>
      <c r="D93" s="79" t="s">
        <v>19</v>
      </c>
      <c r="E93" s="86">
        <v>13.23</v>
      </c>
      <c r="F93" s="81">
        <v>1.2</v>
      </c>
      <c r="G93" s="81">
        <v>28</v>
      </c>
      <c r="H93" s="82">
        <f>E93*F93</f>
        <v>15.875999999999999</v>
      </c>
      <c r="I93" s="82">
        <f>E93*G93</f>
        <v>370.44</v>
      </c>
      <c r="J93" s="82">
        <f>(E93*F93)</f>
        <v>15.875999999999999</v>
      </c>
      <c r="K93" s="82">
        <f>E93*G93</f>
        <v>370.44</v>
      </c>
      <c r="L93" s="83">
        <f>SUM(J93,K93)</f>
        <v>386.31599999999997</v>
      </c>
      <c r="M93" s="82">
        <f t="shared" si="43"/>
        <v>0</v>
      </c>
      <c r="N93" s="82">
        <f t="shared" si="43"/>
        <v>0</v>
      </c>
      <c r="O93" s="82"/>
      <c r="P93" s="82"/>
      <c r="Q93" s="84"/>
      <c r="R93" s="84"/>
      <c r="S93" s="84"/>
      <c r="T93" s="85"/>
      <c r="U93" s="85"/>
    </row>
    <row r="94" spans="1:21" ht="24" x14ac:dyDescent="0.2">
      <c r="A94" s="102"/>
      <c r="B94" s="102"/>
      <c r="C94" s="102"/>
      <c r="D94" s="87" t="s">
        <v>47</v>
      </c>
      <c r="E94" s="88">
        <f>SUM(E91,E92,E93)</f>
        <v>34.659999999999997</v>
      </c>
      <c r="F94" s="88"/>
      <c r="G94" s="88"/>
      <c r="H94" s="99">
        <f>SUM(H91:H93)</f>
        <v>41.591999999999999</v>
      </c>
      <c r="I94" s="99">
        <f>SUM(I91:I93)</f>
        <v>970.48</v>
      </c>
      <c r="J94" s="88">
        <f t="shared" ref="J94:S94" si="44">SUM(J91,J92,J93)</f>
        <v>41.591999999999999</v>
      </c>
      <c r="K94" s="88">
        <f t="shared" si="44"/>
        <v>970.48</v>
      </c>
      <c r="L94" s="88">
        <f t="shared" si="44"/>
        <v>1012.0719999999999</v>
      </c>
      <c r="M94" s="88">
        <f t="shared" si="44"/>
        <v>0</v>
      </c>
      <c r="N94" s="88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  <c r="U94" s="90"/>
    </row>
    <row r="95" spans="1:21" s="98" customFormat="1" ht="24" x14ac:dyDescent="0.2">
      <c r="A95" s="112"/>
      <c r="B95" s="112"/>
      <c r="C95" s="113"/>
      <c r="D95" s="114" t="s">
        <v>50</v>
      </c>
      <c r="E95" s="115">
        <f>SUM(E82+E86+E90+E94)</f>
        <v>34.659999999999997</v>
      </c>
      <c r="F95" s="115"/>
      <c r="G95" s="115"/>
      <c r="H95" s="115">
        <f t="shared" ref="H95:S95" si="45">SUM(H82+H86+H90+H94)</f>
        <v>41.591999999999999</v>
      </c>
      <c r="I95" s="115">
        <f t="shared" si="45"/>
        <v>970.48</v>
      </c>
      <c r="J95" s="115">
        <f t="shared" si="45"/>
        <v>41.591999999999999</v>
      </c>
      <c r="K95" s="115">
        <f t="shared" si="45"/>
        <v>970.48</v>
      </c>
      <c r="L95" s="115">
        <f t="shared" si="45"/>
        <v>1012.0719999999999</v>
      </c>
      <c r="M95" s="115">
        <f t="shared" si="45"/>
        <v>0</v>
      </c>
      <c r="N95" s="115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1" s="98" customFormat="1" ht="36" x14ac:dyDescent="0.2">
      <c r="A96" s="92"/>
      <c r="B96" s="92"/>
      <c r="C96" s="93"/>
      <c r="D96" s="94" t="s">
        <v>51</v>
      </c>
      <c r="E96" s="95">
        <f>E95+'2014'!E96</f>
        <v>5892.91</v>
      </c>
      <c r="F96" s="95"/>
      <c r="G96" s="95"/>
      <c r="H96" s="95">
        <f>H95+'2014'!H96</f>
        <v>7071.4919999999993</v>
      </c>
      <c r="I96" s="95">
        <f>I95+'2014'!I96</f>
        <v>49741.87</v>
      </c>
      <c r="J96" s="95">
        <f>J95+'2014'!J96</f>
        <v>7071.4919999999993</v>
      </c>
      <c r="K96" s="95">
        <f>K95+'2014'!K96</f>
        <v>49741.87</v>
      </c>
      <c r="L96" s="95">
        <f>L95+'2014'!L96</f>
        <v>56813.362000000001</v>
      </c>
      <c r="M96" s="95">
        <f>M95+'2014'!M96</f>
        <v>0</v>
      </c>
      <c r="N96" s="95">
        <f>N95+'2014'!N96</f>
        <v>0</v>
      </c>
      <c r="O96" s="95">
        <f>O95+'2014'!O96</f>
        <v>0</v>
      </c>
      <c r="P96" s="95">
        <f>P95+'2014'!P96</f>
        <v>0</v>
      </c>
      <c r="Q96" s="95">
        <f>Q95+'2014'!Q96</f>
        <v>0</v>
      </c>
      <c r="R96" s="95">
        <f>R95+'2014'!R96</f>
        <v>0</v>
      </c>
      <c r="S96" s="95">
        <f>S95+'2014'!S96</f>
        <v>0</v>
      </c>
      <c r="T96" s="97"/>
    </row>
    <row r="97" spans="1:21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80">
        <v>93.76</v>
      </c>
      <c r="F97" s="81">
        <v>1.2</v>
      </c>
      <c r="G97" s="81">
        <v>28</v>
      </c>
      <c r="H97" s="82">
        <f>E97*F97</f>
        <v>112.512</v>
      </c>
      <c r="I97" s="82">
        <f>E97*G97</f>
        <v>2625.28</v>
      </c>
      <c r="J97" s="82">
        <f>(E97*F97)</f>
        <v>112.512</v>
      </c>
      <c r="K97" s="82">
        <f>E97*G97</f>
        <v>2625.28</v>
      </c>
      <c r="L97" s="83">
        <f>SUM(J97,K97)</f>
        <v>2737.7920000000004</v>
      </c>
      <c r="M97" s="82">
        <f t="shared" ref="M97:N99" si="46">J97-H97</f>
        <v>0</v>
      </c>
      <c r="N97" s="82">
        <f t="shared" si="46"/>
        <v>0</v>
      </c>
      <c r="O97" s="82"/>
      <c r="P97" s="82"/>
      <c r="Q97" s="84"/>
      <c r="R97" s="84"/>
      <c r="S97" s="84"/>
      <c r="T97" s="85"/>
      <c r="U97" s="85"/>
    </row>
    <row r="98" spans="1:21" ht="12.75" customHeight="1" x14ac:dyDescent="0.2">
      <c r="A98" s="194"/>
      <c r="B98" s="178"/>
      <c r="C98" s="185"/>
      <c r="D98" s="79" t="s">
        <v>9</v>
      </c>
      <c r="E98" s="86">
        <v>142.19999999999999</v>
      </c>
      <c r="F98" s="81">
        <v>1.2</v>
      </c>
      <c r="G98" s="81">
        <v>28</v>
      </c>
      <c r="H98" s="82">
        <f>E98*F98</f>
        <v>170.64</v>
      </c>
      <c r="I98" s="82">
        <f>E98*G98</f>
        <v>3981.5999999999995</v>
      </c>
      <c r="J98" s="82">
        <f>(E98*F98)</f>
        <v>170.64</v>
      </c>
      <c r="K98" s="82">
        <f>E98*G98</f>
        <v>3981.5999999999995</v>
      </c>
      <c r="L98" s="83">
        <f>SUM(J98,K98)</f>
        <v>4152.24</v>
      </c>
      <c r="M98" s="82">
        <f t="shared" si="46"/>
        <v>0</v>
      </c>
      <c r="N98" s="82">
        <f t="shared" si="46"/>
        <v>0</v>
      </c>
      <c r="O98" s="82"/>
      <c r="P98" s="82"/>
      <c r="Q98" s="84"/>
      <c r="R98" s="84"/>
      <c r="S98" s="84"/>
      <c r="T98" s="85"/>
      <c r="U98" s="85"/>
    </row>
    <row r="99" spans="1:21" ht="12.75" customHeight="1" x14ac:dyDescent="0.2">
      <c r="A99" s="194"/>
      <c r="B99" s="178"/>
      <c r="C99" s="185"/>
      <c r="D99" s="79" t="s">
        <v>10</v>
      </c>
      <c r="E99" s="86">
        <v>139.47999999999999</v>
      </c>
      <c r="F99" s="81">
        <v>1.2</v>
      </c>
      <c r="G99" s="81">
        <v>28</v>
      </c>
      <c r="H99" s="82">
        <f>E99*F99</f>
        <v>167.37599999999998</v>
      </c>
      <c r="I99" s="82">
        <f>E99*G99</f>
        <v>3905.4399999999996</v>
      </c>
      <c r="J99" s="82">
        <f>(E99*F99)</f>
        <v>167.37599999999998</v>
      </c>
      <c r="K99" s="82">
        <f>E99*G99</f>
        <v>3905.4399999999996</v>
      </c>
      <c r="L99" s="83">
        <f>SUM(J99,K99)</f>
        <v>4072.8159999999998</v>
      </c>
      <c r="M99" s="82">
        <f t="shared" si="46"/>
        <v>0</v>
      </c>
      <c r="N99" s="82">
        <f t="shared" si="46"/>
        <v>0</v>
      </c>
      <c r="O99" s="82"/>
      <c r="P99" s="82"/>
      <c r="Q99" s="84"/>
      <c r="R99" s="84"/>
      <c r="S99" s="84"/>
      <c r="T99" s="85"/>
      <c r="U99" s="85"/>
    </row>
    <row r="100" spans="1:21" ht="12.75" customHeight="1" x14ac:dyDescent="0.2">
      <c r="A100" s="194"/>
      <c r="B100" s="178"/>
      <c r="C100" s="185"/>
      <c r="D100" s="87" t="s">
        <v>44</v>
      </c>
      <c r="E100" s="88">
        <f>SUM(E97,E98,E99)</f>
        <v>375.43999999999994</v>
      </c>
      <c r="F100" s="88"/>
      <c r="G100" s="88"/>
      <c r="H100" s="88">
        <f t="shared" ref="H100:S100" si="47">SUM(H97,H98,H99)</f>
        <v>450.52799999999996</v>
      </c>
      <c r="I100" s="88">
        <f t="shared" si="47"/>
        <v>10512.32</v>
      </c>
      <c r="J100" s="88">
        <f t="shared" si="47"/>
        <v>450.52799999999996</v>
      </c>
      <c r="K100" s="88">
        <f t="shared" si="47"/>
        <v>10512.32</v>
      </c>
      <c r="L100" s="88">
        <f t="shared" si="47"/>
        <v>10962.848</v>
      </c>
      <c r="M100" s="88">
        <f t="shared" si="47"/>
        <v>0</v>
      </c>
      <c r="N100" s="88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  <c r="U100" s="90"/>
    </row>
    <row r="101" spans="1:21" ht="12.75" customHeight="1" x14ac:dyDescent="0.2">
      <c r="A101" s="194"/>
      <c r="B101" s="178"/>
      <c r="C101" s="185"/>
      <c r="D101" s="79" t="s">
        <v>11</v>
      </c>
      <c r="E101" s="80">
        <v>252.5</v>
      </c>
      <c r="F101" s="81">
        <v>1.2</v>
      </c>
      <c r="G101" s="81">
        <v>28</v>
      </c>
      <c r="H101" s="82">
        <f>E101*F101</f>
        <v>303</v>
      </c>
      <c r="I101" s="82">
        <f>E101*G101</f>
        <v>7070</v>
      </c>
      <c r="J101" s="82">
        <f>(E101*F101)</f>
        <v>303</v>
      </c>
      <c r="K101" s="82">
        <f>E101*G101</f>
        <v>7070</v>
      </c>
      <c r="L101" s="83">
        <f>SUM(J101,K101)</f>
        <v>7373</v>
      </c>
      <c r="M101" s="82">
        <f t="shared" ref="M101:N103" si="48">J101-H101</f>
        <v>0</v>
      </c>
      <c r="N101" s="82">
        <f t="shared" si="48"/>
        <v>0</v>
      </c>
      <c r="O101" s="82"/>
      <c r="P101" s="82"/>
      <c r="Q101" s="84"/>
      <c r="R101" s="84"/>
      <c r="S101" s="84"/>
      <c r="T101" s="85"/>
      <c r="U101" s="85"/>
    </row>
    <row r="102" spans="1:21" ht="12.75" customHeight="1" x14ac:dyDescent="0.2">
      <c r="A102" s="194"/>
      <c r="B102" s="178"/>
      <c r="C102" s="185"/>
      <c r="D102" s="79" t="s">
        <v>12</v>
      </c>
      <c r="E102" s="80">
        <v>233.8</v>
      </c>
      <c r="F102" s="81">
        <v>1.2</v>
      </c>
      <c r="G102" s="81">
        <v>28</v>
      </c>
      <c r="H102" s="82">
        <f>E102*F102</f>
        <v>280.56</v>
      </c>
      <c r="I102" s="82">
        <f>E102*G102</f>
        <v>6546.4000000000005</v>
      </c>
      <c r="J102" s="82">
        <f>(E102*F102)</f>
        <v>280.56</v>
      </c>
      <c r="K102" s="82">
        <f>E102*G102</f>
        <v>6546.4000000000005</v>
      </c>
      <c r="L102" s="83">
        <f>SUM(J102,K102)</f>
        <v>6826.9600000000009</v>
      </c>
      <c r="M102" s="82">
        <f t="shared" si="48"/>
        <v>0</v>
      </c>
      <c r="N102" s="82">
        <f t="shared" si="48"/>
        <v>0</v>
      </c>
      <c r="O102" s="82"/>
      <c r="P102" s="82"/>
      <c r="Q102" s="84"/>
      <c r="R102" s="84"/>
      <c r="S102" s="84"/>
      <c r="T102" s="85"/>
      <c r="U102" s="85"/>
    </row>
    <row r="103" spans="1:21" ht="12.75" customHeight="1" x14ac:dyDescent="0.2">
      <c r="A103" s="194"/>
      <c r="B103" s="178"/>
      <c r="C103" s="185"/>
      <c r="D103" s="79" t="s">
        <v>13</v>
      </c>
      <c r="E103" s="80">
        <v>202.7</v>
      </c>
      <c r="F103" s="81">
        <v>1.2</v>
      </c>
      <c r="G103" s="81">
        <v>28</v>
      </c>
      <c r="H103" s="82">
        <f>E103*F103</f>
        <v>243.23999999999998</v>
      </c>
      <c r="I103" s="82">
        <f>E103*G103</f>
        <v>5675.5999999999995</v>
      </c>
      <c r="J103" s="82">
        <f>(E103*F103)</f>
        <v>243.23999999999998</v>
      </c>
      <c r="K103" s="82">
        <f>E103*G103</f>
        <v>5675.5999999999995</v>
      </c>
      <c r="L103" s="83">
        <f>SUM(J103,K103)</f>
        <v>5918.8399999999992</v>
      </c>
      <c r="M103" s="82">
        <f t="shared" si="48"/>
        <v>0</v>
      </c>
      <c r="N103" s="82">
        <f t="shared" si="48"/>
        <v>0</v>
      </c>
      <c r="O103" s="82"/>
      <c r="P103" s="82"/>
      <c r="Q103" s="84"/>
      <c r="R103" s="84"/>
      <c r="S103" s="84"/>
      <c r="T103" s="85"/>
      <c r="U103" s="85"/>
    </row>
    <row r="104" spans="1:21" ht="12.75" customHeight="1" x14ac:dyDescent="0.2">
      <c r="A104" s="194"/>
      <c r="B104" s="178"/>
      <c r="C104" s="185"/>
      <c r="D104" s="87" t="s">
        <v>45</v>
      </c>
      <c r="E104" s="88">
        <f>SUM(E101,E102,E103)</f>
        <v>689</v>
      </c>
      <c r="F104" s="88"/>
      <c r="G104" s="88"/>
      <c r="H104" s="88">
        <f t="shared" ref="H104:S104" si="49">SUM(H101,H102,H103)</f>
        <v>826.8</v>
      </c>
      <c r="I104" s="88">
        <f t="shared" si="49"/>
        <v>19292</v>
      </c>
      <c r="J104" s="88">
        <f t="shared" si="49"/>
        <v>826.8</v>
      </c>
      <c r="K104" s="88">
        <f t="shared" si="49"/>
        <v>19292</v>
      </c>
      <c r="L104" s="88">
        <f t="shared" si="49"/>
        <v>20118.8</v>
      </c>
      <c r="M104" s="88">
        <f t="shared" si="49"/>
        <v>0</v>
      </c>
      <c r="N104" s="88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  <c r="U104" s="90"/>
    </row>
    <row r="105" spans="1:21" ht="12.75" customHeight="1" x14ac:dyDescent="0.2">
      <c r="A105" s="194"/>
      <c r="B105" s="179"/>
      <c r="C105" s="185"/>
      <c r="D105" s="79" t="s">
        <v>14</v>
      </c>
      <c r="E105" s="80">
        <v>192.94</v>
      </c>
      <c r="F105" s="81">
        <v>1.2</v>
      </c>
      <c r="G105" s="81">
        <v>28</v>
      </c>
      <c r="H105" s="82">
        <f>E105*F105</f>
        <v>231.52799999999999</v>
      </c>
      <c r="I105" s="82">
        <f>E105*G105</f>
        <v>5402.32</v>
      </c>
      <c r="J105" s="82">
        <f>(E105*F105)</f>
        <v>231.52799999999999</v>
      </c>
      <c r="K105" s="82">
        <f>E105*G105</f>
        <v>5402.32</v>
      </c>
      <c r="L105" s="83">
        <f>SUM(J105,K105)</f>
        <v>5633.848</v>
      </c>
      <c r="M105" s="82">
        <f t="shared" ref="M105:N107" si="50">J105-H105</f>
        <v>0</v>
      </c>
      <c r="N105" s="82">
        <f t="shared" si="50"/>
        <v>0</v>
      </c>
      <c r="O105" s="82"/>
      <c r="P105" s="82"/>
      <c r="Q105" s="84"/>
      <c r="R105" s="84"/>
      <c r="S105" s="84"/>
      <c r="T105" s="85"/>
      <c r="U105" s="85"/>
    </row>
    <row r="106" spans="1:21" ht="12.75" customHeight="1" x14ac:dyDescent="0.2">
      <c r="A106" s="194"/>
      <c r="B106" s="179"/>
      <c r="C106" s="185"/>
      <c r="D106" s="79" t="s">
        <v>15</v>
      </c>
      <c r="E106" s="80">
        <v>90.8</v>
      </c>
      <c r="F106" s="81">
        <v>1.2</v>
      </c>
      <c r="G106" s="81">
        <v>28</v>
      </c>
      <c r="H106" s="82">
        <f>E106*F106</f>
        <v>108.96</v>
      </c>
      <c r="I106" s="82">
        <f>E106*G106</f>
        <v>2542.4</v>
      </c>
      <c r="J106" s="82">
        <f>(E106*F106)</f>
        <v>108.96</v>
      </c>
      <c r="K106" s="82">
        <f>E106*G106</f>
        <v>2542.4</v>
      </c>
      <c r="L106" s="83">
        <f>SUM(J106,K106)</f>
        <v>2651.36</v>
      </c>
      <c r="M106" s="82">
        <f t="shared" si="50"/>
        <v>0</v>
      </c>
      <c r="N106" s="82">
        <f t="shared" si="50"/>
        <v>0</v>
      </c>
      <c r="O106" s="82"/>
      <c r="P106" s="82"/>
      <c r="Q106" s="84"/>
      <c r="R106" s="84"/>
      <c r="S106" s="84"/>
      <c r="T106" s="85"/>
      <c r="U106" s="85"/>
    </row>
    <row r="107" spans="1:21" ht="12.75" customHeight="1" x14ac:dyDescent="0.2">
      <c r="A107" s="194"/>
      <c r="B107" s="179"/>
      <c r="C107" s="185"/>
      <c r="D107" s="79" t="s">
        <v>16</v>
      </c>
      <c r="E107" s="86">
        <v>190.38</v>
      </c>
      <c r="F107" s="81">
        <v>1.2</v>
      </c>
      <c r="G107" s="81">
        <v>28</v>
      </c>
      <c r="H107" s="82">
        <f>E107*F107</f>
        <v>228.45599999999999</v>
      </c>
      <c r="I107" s="82">
        <f>E107*G107</f>
        <v>5330.6399999999994</v>
      </c>
      <c r="J107" s="82">
        <f>(E107*F107)</f>
        <v>228.45599999999999</v>
      </c>
      <c r="K107" s="82">
        <f>E107*G107</f>
        <v>5330.6399999999994</v>
      </c>
      <c r="L107" s="83">
        <f>SUM(J107,K107)</f>
        <v>5559.0959999999995</v>
      </c>
      <c r="M107" s="82">
        <f t="shared" si="50"/>
        <v>0</v>
      </c>
      <c r="N107" s="82">
        <f t="shared" si="50"/>
        <v>0</v>
      </c>
      <c r="O107" s="82"/>
      <c r="P107" s="82"/>
      <c r="Q107" s="84"/>
      <c r="R107" s="84"/>
      <c r="S107" s="84"/>
      <c r="T107" s="85"/>
      <c r="U107" s="85"/>
    </row>
    <row r="108" spans="1:21" ht="12.75" customHeight="1" x14ac:dyDescent="0.2">
      <c r="A108" s="194"/>
      <c r="B108" s="179"/>
      <c r="C108" s="185"/>
      <c r="D108" s="87" t="s">
        <v>46</v>
      </c>
      <c r="E108" s="88">
        <f>SUM(E105,E106,E107)</f>
        <v>474.12</v>
      </c>
      <c r="F108" s="88"/>
      <c r="G108" s="88"/>
      <c r="H108" s="88">
        <f t="shared" ref="H108:S108" si="51">SUM(H105,H106,H107)</f>
        <v>568.94399999999996</v>
      </c>
      <c r="I108" s="88">
        <f t="shared" si="51"/>
        <v>13275.359999999999</v>
      </c>
      <c r="J108" s="88">
        <f t="shared" si="51"/>
        <v>568.94399999999996</v>
      </c>
      <c r="K108" s="88">
        <f t="shared" si="51"/>
        <v>13275.359999999999</v>
      </c>
      <c r="L108" s="88">
        <f t="shared" si="51"/>
        <v>13844.304</v>
      </c>
      <c r="M108" s="88">
        <f t="shared" si="51"/>
        <v>0</v>
      </c>
      <c r="N108" s="88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  <c r="U108" s="90"/>
    </row>
    <row r="109" spans="1:21" ht="12.75" customHeight="1" x14ac:dyDescent="0.2">
      <c r="A109" s="194"/>
      <c r="B109" s="179"/>
      <c r="C109" s="185"/>
      <c r="D109" s="79" t="s">
        <v>17</v>
      </c>
      <c r="E109" s="80">
        <v>150.19999999999999</v>
      </c>
      <c r="F109" s="81">
        <v>1.2</v>
      </c>
      <c r="G109" s="81">
        <v>28</v>
      </c>
      <c r="H109" s="82">
        <f>E109*F109</f>
        <v>180.23999999999998</v>
      </c>
      <c r="I109" s="82">
        <f>E109*G109</f>
        <v>4205.5999999999995</v>
      </c>
      <c r="J109" s="82">
        <f>(E109*F109)</f>
        <v>180.23999999999998</v>
      </c>
      <c r="K109" s="82">
        <f>E109*G109</f>
        <v>4205.5999999999995</v>
      </c>
      <c r="L109" s="83">
        <f>SUM(J109,K109)</f>
        <v>4385.8399999999992</v>
      </c>
      <c r="M109" s="82">
        <f t="shared" ref="M109:N111" si="52">J109-H109</f>
        <v>0</v>
      </c>
      <c r="N109" s="82">
        <f t="shared" si="52"/>
        <v>0</v>
      </c>
      <c r="O109" s="82"/>
      <c r="P109" s="82"/>
      <c r="Q109" s="84"/>
      <c r="R109" s="84"/>
      <c r="S109" s="84"/>
      <c r="T109" s="85"/>
      <c r="U109" s="85"/>
    </row>
    <row r="110" spans="1:21" ht="12.75" customHeight="1" x14ac:dyDescent="0.2">
      <c r="A110" s="194"/>
      <c r="B110" s="179"/>
      <c r="C110" s="185"/>
      <c r="D110" s="79" t="s">
        <v>18</v>
      </c>
      <c r="E110" s="80">
        <v>241.11</v>
      </c>
      <c r="F110" s="81">
        <v>1.2</v>
      </c>
      <c r="G110" s="81">
        <v>28</v>
      </c>
      <c r="H110" s="82">
        <f>E110*F110</f>
        <v>289.33199999999999</v>
      </c>
      <c r="I110" s="82">
        <f>E110*G110</f>
        <v>6751.08</v>
      </c>
      <c r="J110" s="82">
        <f>(E110*F110)</f>
        <v>289.33199999999999</v>
      </c>
      <c r="K110" s="82">
        <f>E110*G110</f>
        <v>6751.08</v>
      </c>
      <c r="L110" s="83">
        <f>SUM(J110,K110)</f>
        <v>7040.4120000000003</v>
      </c>
      <c r="M110" s="82">
        <f t="shared" si="52"/>
        <v>0</v>
      </c>
      <c r="N110" s="82">
        <f t="shared" si="52"/>
        <v>0</v>
      </c>
      <c r="O110" s="82"/>
      <c r="P110" s="82"/>
      <c r="Q110" s="84"/>
      <c r="R110" s="84"/>
      <c r="S110" s="84"/>
      <c r="T110" s="85"/>
      <c r="U110" s="85"/>
    </row>
    <row r="111" spans="1:21" ht="13.5" customHeight="1" x14ac:dyDescent="0.2">
      <c r="A111" s="195"/>
      <c r="B111" s="180"/>
      <c r="C111" s="186"/>
      <c r="D111" s="79" t="s">
        <v>19</v>
      </c>
      <c r="E111" s="86">
        <v>219.88</v>
      </c>
      <c r="F111" s="81">
        <v>1.2</v>
      </c>
      <c r="G111" s="81">
        <v>28</v>
      </c>
      <c r="H111" s="82">
        <f>E111*F111</f>
        <v>263.85599999999999</v>
      </c>
      <c r="I111" s="82">
        <f>E111*G111</f>
        <v>6156.6399999999994</v>
      </c>
      <c r="J111" s="82">
        <f>(E111*F111)</f>
        <v>263.85599999999999</v>
      </c>
      <c r="K111" s="82">
        <f>E111*G111</f>
        <v>6156.6399999999994</v>
      </c>
      <c r="L111" s="83">
        <f>SUM(J111,K111)</f>
        <v>6420.4959999999992</v>
      </c>
      <c r="M111" s="82">
        <f t="shared" si="52"/>
        <v>0</v>
      </c>
      <c r="N111" s="82">
        <f t="shared" si="52"/>
        <v>0</v>
      </c>
      <c r="O111" s="82"/>
      <c r="P111" s="82"/>
      <c r="Q111" s="84"/>
      <c r="R111" s="84"/>
      <c r="S111" s="84"/>
      <c r="T111" s="85"/>
      <c r="U111" s="85"/>
    </row>
    <row r="112" spans="1:21" ht="24" x14ac:dyDescent="0.2">
      <c r="A112" s="102"/>
      <c r="B112" s="103"/>
      <c r="C112" s="104"/>
      <c r="D112" s="87" t="s">
        <v>47</v>
      </c>
      <c r="E112" s="88">
        <f>SUM(E109,E110,E111)</f>
        <v>611.19000000000005</v>
      </c>
      <c r="F112" s="88"/>
      <c r="G112" s="88"/>
      <c r="H112" s="88">
        <f t="shared" ref="H112:S112" si="53">SUM(H109,H110,H111)</f>
        <v>733.428</v>
      </c>
      <c r="I112" s="88">
        <f t="shared" si="53"/>
        <v>17113.32</v>
      </c>
      <c r="J112" s="88">
        <f t="shared" si="53"/>
        <v>733.428</v>
      </c>
      <c r="K112" s="88">
        <f t="shared" si="53"/>
        <v>17113.32</v>
      </c>
      <c r="L112" s="88">
        <f t="shared" si="53"/>
        <v>17846.748</v>
      </c>
      <c r="M112" s="88">
        <f t="shared" si="53"/>
        <v>0</v>
      </c>
      <c r="N112" s="88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  <c r="U112" s="90"/>
    </row>
    <row r="113" spans="1:20" s="98" customFormat="1" ht="24" x14ac:dyDescent="0.2">
      <c r="A113" s="112"/>
      <c r="B113" s="112"/>
      <c r="C113" s="113"/>
      <c r="D113" s="114" t="s">
        <v>50</v>
      </c>
      <c r="E113" s="115">
        <f>SUM(E100+E104+E108+E112)</f>
        <v>2149.75</v>
      </c>
      <c r="F113" s="115"/>
      <c r="G113" s="115"/>
      <c r="H113" s="115">
        <f t="shared" ref="H113:S113" si="54">SUM(H100+H104+H108+H112)</f>
        <v>2579.6999999999998</v>
      </c>
      <c r="I113" s="115">
        <f t="shared" si="54"/>
        <v>60193</v>
      </c>
      <c r="J113" s="115">
        <f t="shared" si="54"/>
        <v>2579.6999999999998</v>
      </c>
      <c r="K113" s="115">
        <f t="shared" si="54"/>
        <v>60193</v>
      </c>
      <c r="L113" s="115">
        <f t="shared" si="54"/>
        <v>62772.700000000004</v>
      </c>
      <c r="M113" s="115">
        <f t="shared" si="54"/>
        <v>0</v>
      </c>
      <c r="N113" s="115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5">
        <f>E113+'2014'!E114</f>
        <v>4265.8899999999994</v>
      </c>
      <c r="F114" s="95"/>
      <c r="G114" s="95"/>
      <c r="H114" s="95">
        <f>H113+'2014'!H114</f>
        <v>5119.0679999999993</v>
      </c>
      <c r="I114" s="95">
        <f>I113+'2014'!I114</f>
        <v>95113.919999999998</v>
      </c>
      <c r="J114" s="95">
        <f>J113+'2014'!J114</f>
        <v>5119.0679999999993</v>
      </c>
      <c r="K114" s="95">
        <f>K113+'2014'!K114</f>
        <v>95113.919999999998</v>
      </c>
      <c r="L114" s="95">
        <f>L113+'2014'!L114</f>
        <v>100232.98800000001</v>
      </c>
      <c r="M114" s="95">
        <f>M113+'2014'!M114</f>
        <v>0</v>
      </c>
      <c r="N114" s="95">
        <f>N113+'2014'!N114</f>
        <v>0</v>
      </c>
      <c r="O114" s="95">
        <f>O113+'2014'!O114</f>
        <v>0</v>
      </c>
      <c r="P114" s="95">
        <f>P113+'2014'!P114</f>
        <v>0</v>
      </c>
      <c r="Q114" s="95">
        <f>Q113+'2014'!Q114</f>
        <v>0</v>
      </c>
      <c r="R114" s="95">
        <f>R113+'2014'!R114</f>
        <v>0</v>
      </c>
      <c r="S114" s="95">
        <f>S113+'2014'!S114</f>
        <v>0</v>
      </c>
      <c r="T114" s="97"/>
    </row>
    <row r="115" spans="1:20" s="70" customFormat="1" ht="38.25" x14ac:dyDescent="0.2">
      <c r="D115" s="119" t="s">
        <v>52</v>
      </c>
      <c r="E115" s="106">
        <f>E23+E41+E59+E77+E95+E113</f>
        <v>31717.52</v>
      </c>
      <c r="F115" s="106">
        <v>1.2</v>
      </c>
      <c r="G115" s="106">
        <v>28</v>
      </c>
      <c r="H115" s="106">
        <f t="shared" ref="H115:S115" si="55">H23+H41+H59+H77+H95+H113</f>
        <v>38061.02399999999</v>
      </c>
      <c r="I115" s="106">
        <f t="shared" si="55"/>
        <v>888090.56</v>
      </c>
      <c r="J115" s="106">
        <f t="shared" si="55"/>
        <v>38061.02399999999</v>
      </c>
      <c r="K115" s="106">
        <f t="shared" si="55"/>
        <v>888090.56</v>
      </c>
      <c r="L115" s="106">
        <f t="shared" si="55"/>
        <v>926151.58399999992</v>
      </c>
      <c r="M115" s="106">
        <f t="shared" si="55"/>
        <v>0</v>
      </c>
      <c r="N115" s="106">
        <f t="shared" si="55"/>
        <v>0</v>
      </c>
      <c r="O115" s="107">
        <f t="shared" si="55"/>
        <v>0</v>
      </c>
      <c r="P115" s="107">
        <f t="shared" si="55"/>
        <v>0</v>
      </c>
      <c r="Q115" s="107">
        <f t="shared" si="55"/>
        <v>0</v>
      </c>
      <c r="R115" s="107">
        <f t="shared" si="55"/>
        <v>0</v>
      </c>
      <c r="S115" s="107">
        <f t="shared" si="55"/>
        <v>0</v>
      </c>
      <c r="T115" s="107"/>
    </row>
    <row r="116" spans="1:20" s="70" customFormat="1" x14ac:dyDescent="0.2"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</row>
    <row r="117" spans="1:20" s="70" customFormat="1" x14ac:dyDescent="0.2"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</row>
    <row r="118" spans="1:20" s="70" customFormat="1" x14ac:dyDescent="0.2"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</row>
    <row r="119" spans="1:20" s="70" customFormat="1" x14ac:dyDescent="0.2"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9"/>
    </row>
    <row r="120" spans="1:20" s="70" customFormat="1" x14ac:dyDescent="0.2"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9"/>
    </row>
  </sheetData>
  <mergeCells count="37">
    <mergeCell ref="A79:A93"/>
    <mergeCell ref="B79:B93"/>
    <mergeCell ref="C79:C93"/>
    <mergeCell ref="A97:A111"/>
    <mergeCell ref="B97:B111"/>
    <mergeCell ref="C97:C111"/>
    <mergeCell ref="A43:A57"/>
    <mergeCell ref="B43:B57"/>
    <mergeCell ref="C43:C57"/>
    <mergeCell ref="A61:A75"/>
    <mergeCell ref="B61:B75"/>
    <mergeCell ref="C61:C75"/>
    <mergeCell ref="A25:A39"/>
    <mergeCell ref="B25:B39"/>
    <mergeCell ref="C25:C39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" right="0.59" top="0.75" bottom="0.75" header="0.3" footer="0.3"/>
  <pageSetup paperSize="9" scale="47" orientation="landscape" r:id="rId1"/>
  <rowBreaks count="1" manualBreakCount="1">
    <brk id="60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view="pageBreakPreview" topLeftCell="A82" zoomScale="75" zoomScaleNormal="75" zoomScaleSheetLayoutView="75" workbookViewId="0">
      <selection activeCell="I49" sqref="I49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78" customWidth="1"/>
    <col min="6" max="7" width="12.85546875" style="78" customWidth="1"/>
    <col min="8" max="8" width="10" style="78" customWidth="1"/>
    <col min="9" max="9" width="12.140625" style="78" bestFit="1" customWidth="1"/>
    <col min="10" max="14" width="12.85546875" style="78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2016</v>
      </c>
      <c r="D1" s="161"/>
      <c r="E1" s="69"/>
      <c r="F1" s="68"/>
      <c r="G1" s="68"/>
      <c r="H1" s="69"/>
      <c r="I1" s="69"/>
      <c r="J1" s="68"/>
      <c r="K1" s="68"/>
      <c r="L1" s="68"/>
      <c r="M1" s="69"/>
      <c r="N1" s="69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62" t="s">
        <v>42</v>
      </c>
      <c r="G2" s="162" t="s">
        <v>43</v>
      </c>
      <c r="H2" s="196" t="s">
        <v>39</v>
      </c>
      <c r="I2" s="197"/>
      <c r="J2" s="162" t="s">
        <v>38</v>
      </c>
      <c r="K2" s="162" t="s">
        <v>37</v>
      </c>
      <c r="L2" s="162" t="s">
        <v>5</v>
      </c>
      <c r="M2" s="162" t="s">
        <v>36</v>
      </c>
      <c r="N2" s="162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63"/>
      <c r="G3" s="163"/>
      <c r="H3" s="198"/>
      <c r="I3" s="199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63"/>
      <c r="G4" s="163"/>
      <c r="H4" s="200"/>
      <c r="I4" s="201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2" t="s">
        <v>7</v>
      </c>
      <c r="F5" s="164"/>
      <c r="G5" s="164"/>
      <c r="H5" s="71" t="s">
        <v>40</v>
      </c>
      <c r="I5" s="71" t="s">
        <v>41</v>
      </c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11</v>
      </c>
      <c r="G6" s="75">
        <v>11</v>
      </c>
      <c r="H6" s="75"/>
      <c r="I6" s="75"/>
      <c r="J6" s="75">
        <v>8</v>
      </c>
      <c r="K6" s="75">
        <v>9</v>
      </c>
      <c r="L6" s="75">
        <v>10</v>
      </c>
      <c r="M6" s="75">
        <v>17</v>
      </c>
      <c r="N6" s="75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120">
        <v>923.51</v>
      </c>
      <c r="F7" s="121">
        <v>1.2</v>
      </c>
      <c r="G7" s="121">
        <v>36</v>
      </c>
      <c r="H7" s="122">
        <v>1108.212</v>
      </c>
      <c r="I7" s="122">
        <v>33246.36</v>
      </c>
      <c r="J7" s="82">
        <f>(E7*F7)</f>
        <v>1108.212</v>
      </c>
      <c r="K7" s="82">
        <f>E7*G7</f>
        <v>33246.36</v>
      </c>
      <c r="L7" s="83">
        <f>SUM(J7,K7)</f>
        <v>34354.572</v>
      </c>
      <c r="M7" s="84">
        <f t="shared" ref="M7:N9" si="0">J7-H7</f>
        <v>0</v>
      </c>
      <c r="N7" s="84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123">
        <v>1218.01</v>
      </c>
      <c r="F8" s="121">
        <v>1.2</v>
      </c>
      <c r="G8" s="121">
        <v>36</v>
      </c>
      <c r="H8" s="122">
        <v>1461.6119999999999</v>
      </c>
      <c r="I8" s="122">
        <v>43848.36</v>
      </c>
      <c r="J8" s="82">
        <f>(E8*F8)</f>
        <v>1461.6119999999999</v>
      </c>
      <c r="K8" s="82">
        <f>E8*G8</f>
        <v>43848.36</v>
      </c>
      <c r="L8" s="83">
        <f>SUM(J8,K8)</f>
        <v>45309.972000000002</v>
      </c>
      <c r="M8" s="84">
        <f t="shared" si="0"/>
        <v>0</v>
      </c>
      <c r="N8" s="84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123">
        <v>5274.57</v>
      </c>
      <c r="F9" s="121">
        <v>1.2</v>
      </c>
      <c r="G9" s="121">
        <v>36</v>
      </c>
      <c r="H9" s="122">
        <v>6329.4839999999995</v>
      </c>
      <c r="I9" s="122">
        <v>189884.52</v>
      </c>
      <c r="J9" s="82">
        <f>(E9*F9)</f>
        <v>6329.4839999999995</v>
      </c>
      <c r="K9" s="82">
        <f>E9*G9</f>
        <v>189884.52</v>
      </c>
      <c r="L9" s="83">
        <f>SUM(J9,K9)</f>
        <v>196214.00399999999</v>
      </c>
      <c r="M9" s="84">
        <f t="shared" si="0"/>
        <v>0</v>
      </c>
      <c r="N9" s="84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9">
        <f>SUM(E7,E8,E9)</f>
        <v>7416.09</v>
      </c>
      <c r="F10" s="89"/>
      <c r="G10" s="89"/>
      <c r="H10" s="89">
        <f>SUM(H7,H8,H9)</f>
        <v>8899.3079999999991</v>
      </c>
      <c r="I10" s="89">
        <f>SUM(I7,I8,I9)</f>
        <v>266979.24</v>
      </c>
      <c r="J10" s="89">
        <f t="shared" ref="J10:S10" si="1">SUM(J7,J8,J9)</f>
        <v>8899.3079999999991</v>
      </c>
      <c r="K10" s="89">
        <f t="shared" si="1"/>
        <v>266979.24</v>
      </c>
      <c r="L10" s="89">
        <f t="shared" si="1"/>
        <v>275878.54799999995</v>
      </c>
      <c r="M10" s="89">
        <f t="shared" si="1"/>
        <v>0</v>
      </c>
      <c r="N10" s="89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120">
        <v>2554.7199999999998</v>
      </c>
      <c r="F11" s="121">
        <v>1.2</v>
      </c>
      <c r="G11" s="121">
        <v>36</v>
      </c>
      <c r="H11" s="122">
        <v>3065.6639999999998</v>
      </c>
      <c r="I11" s="122">
        <v>91969.919999999998</v>
      </c>
      <c r="J11" s="82">
        <f>(E11*F11)</f>
        <v>3065.6639999999998</v>
      </c>
      <c r="K11" s="82">
        <f>E11*G11</f>
        <v>91969.919999999998</v>
      </c>
      <c r="L11" s="83">
        <f>SUM(J11,K11)</f>
        <v>95035.584000000003</v>
      </c>
      <c r="M11" s="84">
        <f t="shared" ref="M11:N13" si="2">J11-H11</f>
        <v>0</v>
      </c>
      <c r="N11" s="84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120">
        <v>1168.47</v>
      </c>
      <c r="F12" s="121">
        <v>1.2</v>
      </c>
      <c r="G12" s="121">
        <v>36</v>
      </c>
      <c r="H12" s="122">
        <v>1402.164</v>
      </c>
      <c r="I12" s="122">
        <v>42064.92</v>
      </c>
      <c r="J12" s="82">
        <f>(E12*F12)</f>
        <v>1402.164</v>
      </c>
      <c r="K12" s="82">
        <f>E12*G12</f>
        <v>42064.92</v>
      </c>
      <c r="L12" s="83">
        <f>SUM(J12,K12)</f>
        <v>43467.083999999995</v>
      </c>
      <c r="M12" s="84">
        <f t="shared" si="2"/>
        <v>0</v>
      </c>
      <c r="N12" s="84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120">
        <v>1027.1099999999999</v>
      </c>
      <c r="F13" s="121">
        <v>1.2</v>
      </c>
      <c r="G13" s="121">
        <v>36</v>
      </c>
      <c r="H13" s="122">
        <v>1232.5319999999999</v>
      </c>
      <c r="I13" s="122">
        <v>36975.96</v>
      </c>
      <c r="J13" s="82">
        <f>(E13*F13)</f>
        <v>1232.5319999999999</v>
      </c>
      <c r="K13" s="82">
        <f>E13*G13</f>
        <v>36975.96</v>
      </c>
      <c r="L13" s="83">
        <f>SUM(J13,K13)</f>
        <v>38208.491999999998</v>
      </c>
      <c r="M13" s="84">
        <f t="shared" si="2"/>
        <v>0</v>
      </c>
      <c r="N13" s="84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9">
        <f>SUM(E11,E12,E13)</f>
        <v>4750.2999999999993</v>
      </c>
      <c r="F14" s="89"/>
      <c r="G14" s="89"/>
      <c r="H14" s="89">
        <f>SUM(H11,H12,H13)</f>
        <v>5700.36</v>
      </c>
      <c r="I14" s="89">
        <f>SUM(I11,I12,I13)</f>
        <v>171010.8</v>
      </c>
      <c r="J14" s="89">
        <f t="shared" ref="J14:S14" si="3">SUM(J11,J12,J13)</f>
        <v>5700.36</v>
      </c>
      <c r="K14" s="89">
        <f t="shared" si="3"/>
        <v>171010.8</v>
      </c>
      <c r="L14" s="89">
        <f t="shared" si="3"/>
        <v>176711.16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120">
        <v>840.77</v>
      </c>
      <c r="F15" s="121">
        <v>1.2</v>
      </c>
      <c r="G15" s="121">
        <v>36</v>
      </c>
      <c r="H15" s="122">
        <v>1008.924</v>
      </c>
      <c r="I15" s="122">
        <v>30267.72</v>
      </c>
      <c r="J15" s="82">
        <f>(E15*F15)</f>
        <v>1008.924</v>
      </c>
      <c r="K15" s="82">
        <f>E15*G15</f>
        <v>30267.72</v>
      </c>
      <c r="L15" s="83">
        <f>SUM(J15,K15)</f>
        <v>31276.644</v>
      </c>
      <c r="M15" s="84">
        <f t="shared" ref="M15:N17" si="4">J15-H15</f>
        <v>0</v>
      </c>
      <c r="N15" s="84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120">
        <v>1321.76</v>
      </c>
      <c r="F16" s="121">
        <v>1.2</v>
      </c>
      <c r="G16" s="121">
        <v>36</v>
      </c>
      <c r="H16" s="122">
        <v>1586.1119999999999</v>
      </c>
      <c r="I16" s="122">
        <v>47583.360000000001</v>
      </c>
      <c r="J16" s="82">
        <f>(E16*F16)</f>
        <v>1586.1119999999999</v>
      </c>
      <c r="K16" s="82">
        <f>E16*G16</f>
        <v>47583.360000000001</v>
      </c>
      <c r="L16" s="83">
        <f>SUM(J16,K16)</f>
        <v>49169.472000000002</v>
      </c>
      <c r="M16" s="84">
        <f t="shared" si="4"/>
        <v>0</v>
      </c>
      <c r="N16" s="84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123">
        <v>934</v>
      </c>
      <c r="F17" s="121">
        <v>1.2</v>
      </c>
      <c r="G17" s="121">
        <v>36</v>
      </c>
      <c r="H17" s="122">
        <v>1120.8</v>
      </c>
      <c r="I17" s="122">
        <v>33624</v>
      </c>
      <c r="J17" s="82">
        <f>(E17*F17)</f>
        <v>1120.8</v>
      </c>
      <c r="K17" s="82">
        <f>E17*G17</f>
        <v>33624</v>
      </c>
      <c r="L17" s="83">
        <f>SUM(J17,K17)</f>
        <v>34744.800000000003</v>
      </c>
      <c r="M17" s="84">
        <f t="shared" si="4"/>
        <v>0</v>
      </c>
      <c r="N17" s="84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9">
        <f>SUM(E15,E16,E17)</f>
        <v>3096.5299999999997</v>
      </c>
      <c r="F18" s="89"/>
      <c r="G18" s="89"/>
      <c r="H18" s="89">
        <f>SUM(H15,H16,H17)</f>
        <v>3715.8360000000002</v>
      </c>
      <c r="I18" s="89">
        <f>SUM(I15,I16,I17)</f>
        <v>111475.08</v>
      </c>
      <c r="J18" s="89">
        <f t="shared" ref="J18:S18" si="5">SUM(J15,J16,J17)</f>
        <v>3715.8360000000002</v>
      </c>
      <c r="K18" s="89">
        <f t="shared" si="5"/>
        <v>111475.08</v>
      </c>
      <c r="L18" s="89">
        <f t="shared" si="5"/>
        <v>115190.91600000001</v>
      </c>
      <c r="M18" s="89">
        <f t="shared" si="5"/>
        <v>0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120">
        <v>885.57</v>
      </c>
      <c r="F19" s="121">
        <v>1.2</v>
      </c>
      <c r="G19" s="121">
        <v>36</v>
      </c>
      <c r="H19" s="122">
        <v>1062.684</v>
      </c>
      <c r="I19" s="122">
        <v>31880.52</v>
      </c>
      <c r="J19" s="82">
        <f>(E19*F19)</f>
        <v>1062.684</v>
      </c>
      <c r="K19" s="82">
        <f>E19*G19</f>
        <v>31880.52</v>
      </c>
      <c r="L19" s="83">
        <f>SUM(J19,K19)</f>
        <v>32943.203999999998</v>
      </c>
      <c r="M19" s="84">
        <f t="shared" ref="M19:N21" si="6">J19-H19</f>
        <v>0</v>
      </c>
      <c r="N19" s="84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120">
        <v>1032.8800000000001</v>
      </c>
      <c r="F20" s="121">
        <v>1.2</v>
      </c>
      <c r="G20" s="121">
        <v>36</v>
      </c>
      <c r="H20" s="122">
        <v>1239.4560000000001</v>
      </c>
      <c r="I20" s="122">
        <v>37183.680000000008</v>
      </c>
      <c r="J20" s="82">
        <f>(E20*F20)</f>
        <v>1239.4560000000001</v>
      </c>
      <c r="K20" s="82">
        <f>E20*G20</f>
        <v>37183.680000000008</v>
      </c>
      <c r="L20" s="83">
        <f>SUM(J20,K20)</f>
        <v>38423.136000000006</v>
      </c>
      <c r="M20" s="84">
        <f t="shared" si="6"/>
        <v>0</v>
      </c>
      <c r="N20" s="84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123">
        <v>1439.03</v>
      </c>
      <c r="F21" s="121">
        <v>1.2</v>
      </c>
      <c r="G21" s="121">
        <v>36</v>
      </c>
      <c r="H21" s="122">
        <v>1726.836</v>
      </c>
      <c r="I21" s="122">
        <v>51805.08</v>
      </c>
      <c r="J21" s="82">
        <f>(E21*F21)</f>
        <v>1726.836</v>
      </c>
      <c r="K21" s="82">
        <f>E21*G21</f>
        <v>51805.08</v>
      </c>
      <c r="L21" s="83">
        <f>SUM(J21,K21)</f>
        <v>53531.916000000005</v>
      </c>
      <c r="M21" s="84">
        <f t="shared" si="6"/>
        <v>0</v>
      </c>
      <c r="N21" s="84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9">
        <f>SUM(E19,E20,E21)</f>
        <v>3357.4800000000005</v>
      </c>
      <c r="F22" s="89"/>
      <c r="G22" s="89"/>
      <c r="H22" s="89">
        <f>SUM(H19,H20,H21)</f>
        <v>4028.9760000000006</v>
      </c>
      <c r="I22" s="89">
        <f>SUM(I19,I20,I21)</f>
        <v>120869.28000000001</v>
      </c>
      <c r="J22" s="89">
        <f t="shared" ref="J22:S22" si="7">SUM(J19,J20,J21)</f>
        <v>4028.9760000000006</v>
      </c>
      <c r="K22" s="89">
        <f t="shared" si="7"/>
        <v>120869.28000000001</v>
      </c>
      <c r="L22" s="89">
        <f t="shared" si="7"/>
        <v>124898.25599999999</v>
      </c>
      <c r="M22" s="89">
        <f t="shared" si="7"/>
        <v>0</v>
      </c>
      <c r="N22" s="89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6">
        <f>SUM(E10+E14+E18+E22)</f>
        <v>18620.399999999998</v>
      </c>
      <c r="F23" s="116"/>
      <c r="G23" s="116"/>
      <c r="H23" s="116">
        <f>SUM(H10+H14+H18+H22)</f>
        <v>22344.479999999996</v>
      </c>
      <c r="I23" s="116">
        <f>SUM(I10+I14+I18+I22)</f>
        <v>670334.4</v>
      </c>
      <c r="J23" s="116">
        <f t="shared" ref="J23:S23" si="8">SUM(J10+J14+J18+J22)</f>
        <v>22344.479999999996</v>
      </c>
      <c r="K23" s="116">
        <f t="shared" si="8"/>
        <v>670334.4</v>
      </c>
      <c r="L23" s="116">
        <f t="shared" si="8"/>
        <v>692678.87999999989</v>
      </c>
      <c r="M23" s="116">
        <f t="shared" si="8"/>
        <v>0</v>
      </c>
      <c r="N23" s="116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6">
        <f>E23+'2015'!E24</f>
        <v>100768.73</v>
      </c>
      <c r="F24" s="96"/>
      <c r="G24" s="96"/>
      <c r="H24" s="96">
        <f>H23+'2015'!H24</f>
        <v>120922.476</v>
      </c>
      <c r="I24" s="96">
        <f>I23+'2015'!I24</f>
        <v>1997960.8399999999</v>
      </c>
      <c r="J24" s="96">
        <f>J23+'2015'!J24</f>
        <v>120922.476</v>
      </c>
      <c r="K24" s="96">
        <f>K23+'2015'!K24</f>
        <v>1997960.8399999999</v>
      </c>
      <c r="L24" s="96">
        <f>L23+'2015'!L24</f>
        <v>2118883.3159999996</v>
      </c>
      <c r="M24" s="96">
        <f>M23+'2015'!M24</f>
        <v>0</v>
      </c>
      <c r="N24" s="96">
        <f>N23+'2015'!N24</f>
        <v>0</v>
      </c>
      <c r="O24" s="96">
        <f>O23+'2015'!O24</f>
        <v>0</v>
      </c>
      <c r="P24" s="96">
        <f>P23+'2015'!P24</f>
        <v>0</v>
      </c>
      <c r="Q24" s="96">
        <f>Q23+'2015'!Q24</f>
        <v>0</v>
      </c>
      <c r="R24" s="96">
        <f>R23+'2015'!R24</f>
        <v>0</v>
      </c>
      <c r="S24" s="96">
        <f>S23+'2015'!S24</f>
        <v>0</v>
      </c>
      <c r="T24" s="97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120">
        <v>331.64</v>
      </c>
      <c r="F25" s="121">
        <v>1.2</v>
      </c>
      <c r="G25" s="121">
        <v>36</v>
      </c>
      <c r="H25" s="122">
        <f>E25*F25</f>
        <v>397.96799999999996</v>
      </c>
      <c r="I25" s="122">
        <f>E25*G25</f>
        <v>11939.039999999999</v>
      </c>
      <c r="J25" s="82">
        <f>(E25*F25)</f>
        <v>397.96799999999996</v>
      </c>
      <c r="K25" s="82">
        <f>E25*G25</f>
        <v>11939.039999999999</v>
      </c>
      <c r="L25" s="83">
        <f>SUM(J25,K25)</f>
        <v>12337.008</v>
      </c>
      <c r="M25" s="84">
        <f t="shared" ref="M25:N27" si="9">J25-H25</f>
        <v>0</v>
      </c>
      <c r="N25" s="84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123">
        <v>373.67</v>
      </c>
      <c r="F26" s="121">
        <v>1.2</v>
      </c>
      <c r="G26" s="121">
        <v>36</v>
      </c>
      <c r="H26" s="122">
        <f>E26*F26</f>
        <v>448.404</v>
      </c>
      <c r="I26" s="122">
        <f>E26*G26</f>
        <v>13452.12</v>
      </c>
      <c r="J26" s="82">
        <f>(E26*F26)</f>
        <v>448.404</v>
      </c>
      <c r="K26" s="82">
        <f>E26*G26</f>
        <v>13452.12</v>
      </c>
      <c r="L26" s="83">
        <f>SUM(J26,K26)</f>
        <v>13900.524000000001</v>
      </c>
      <c r="M26" s="84">
        <f t="shared" si="9"/>
        <v>0</v>
      </c>
      <c r="N26" s="84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123">
        <v>394.61</v>
      </c>
      <c r="F27" s="121">
        <v>1.2</v>
      </c>
      <c r="G27" s="121">
        <v>36</v>
      </c>
      <c r="H27" s="122">
        <f>E27*F27</f>
        <v>473.53199999999998</v>
      </c>
      <c r="I27" s="122">
        <f>E27*G27</f>
        <v>14205.960000000001</v>
      </c>
      <c r="J27" s="82">
        <f>(E27*F27)</f>
        <v>473.53199999999998</v>
      </c>
      <c r="K27" s="82">
        <f>E27*G27</f>
        <v>14205.960000000001</v>
      </c>
      <c r="L27" s="83">
        <f>SUM(J27,K27)</f>
        <v>14679.492</v>
      </c>
      <c r="M27" s="84">
        <f t="shared" si="9"/>
        <v>0</v>
      </c>
      <c r="N27" s="84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9">
        <f>SUM(E25,E26,E27)</f>
        <v>1099.92</v>
      </c>
      <c r="F28" s="89"/>
      <c r="G28" s="89"/>
      <c r="H28" s="124">
        <f>SUM(H25:H27)</f>
        <v>1319.904</v>
      </c>
      <c r="I28" s="124">
        <f>SUM(I25:I27)</f>
        <v>39597.120000000003</v>
      </c>
      <c r="J28" s="89">
        <f t="shared" ref="J28:S28" si="10">SUM(J25,J26,J27)</f>
        <v>1319.904</v>
      </c>
      <c r="K28" s="89">
        <f t="shared" si="10"/>
        <v>39597.120000000003</v>
      </c>
      <c r="L28" s="89">
        <f t="shared" si="10"/>
        <v>40917.023999999998</v>
      </c>
      <c r="M28" s="89">
        <f t="shared" si="10"/>
        <v>0</v>
      </c>
      <c r="N28" s="89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120">
        <v>399.42</v>
      </c>
      <c r="F29" s="121">
        <v>1.2</v>
      </c>
      <c r="G29" s="121">
        <v>36</v>
      </c>
      <c r="H29" s="122">
        <f>E29*F29</f>
        <v>479.30399999999997</v>
      </c>
      <c r="I29" s="122">
        <f>E29*G29</f>
        <v>14379.12</v>
      </c>
      <c r="J29" s="82">
        <f>(E29*F29)</f>
        <v>479.30399999999997</v>
      </c>
      <c r="K29" s="82">
        <f>E29*G29</f>
        <v>14379.12</v>
      </c>
      <c r="L29" s="83">
        <f>SUM(J29,K29)</f>
        <v>14858.424000000001</v>
      </c>
      <c r="M29" s="84">
        <f t="shared" ref="M29:N31" si="11">J29-H29</f>
        <v>0</v>
      </c>
      <c r="N29" s="84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120">
        <v>421.65</v>
      </c>
      <c r="F30" s="121">
        <v>1.2</v>
      </c>
      <c r="G30" s="121">
        <v>36</v>
      </c>
      <c r="H30" s="122">
        <f>E30*F30</f>
        <v>505.97999999999996</v>
      </c>
      <c r="I30" s="122">
        <f>E30*G30</f>
        <v>15179.4</v>
      </c>
      <c r="J30" s="82">
        <f>(E30*F30)</f>
        <v>505.97999999999996</v>
      </c>
      <c r="K30" s="82">
        <f>E30*G30</f>
        <v>15179.4</v>
      </c>
      <c r="L30" s="83">
        <f>SUM(J30,K30)</f>
        <v>15685.38</v>
      </c>
      <c r="M30" s="84">
        <f t="shared" si="11"/>
        <v>0</v>
      </c>
      <c r="N30" s="84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120">
        <v>391.01</v>
      </c>
      <c r="F31" s="121">
        <v>1.2</v>
      </c>
      <c r="G31" s="121">
        <v>36</v>
      </c>
      <c r="H31" s="122">
        <f>E31*F31</f>
        <v>469.21199999999999</v>
      </c>
      <c r="I31" s="122">
        <f>E31*G31</f>
        <v>14076.36</v>
      </c>
      <c r="J31" s="82">
        <f>(E31*F31)</f>
        <v>469.21199999999999</v>
      </c>
      <c r="K31" s="82">
        <f>E31*G31</f>
        <v>14076.36</v>
      </c>
      <c r="L31" s="83">
        <f>SUM(J31,K31)</f>
        <v>14545.572</v>
      </c>
      <c r="M31" s="84">
        <f t="shared" si="11"/>
        <v>0</v>
      </c>
      <c r="N31" s="84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9">
        <f>SUM(E29,E30,E31)</f>
        <v>1212.08</v>
      </c>
      <c r="F32" s="89"/>
      <c r="G32" s="89"/>
      <c r="H32" s="124">
        <f>SUM(H29:H31)</f>
        <v>1454.4959999999999</v>
      </c>
      <c r="I32" s="124">
        <f>SUM(I29:I31)</f>
        <v>43634.880000000005</v>
      </c>
      <c r="J32" s="89">
        <f t="shared" ref="J32:S32" si="12">SUM(J29,J30,J31)</f>
        <v>1454.4959999999999</v>
      </c>
      <c r="K32" s="89">
        <f t="shared" si="12"/>
        <v>43634.880000000005</v>
      </c>
      <c r="L32" s="89">
        <f t="shared" si="12"/>
        <v>45089.376000000004</v>
      </c>
      <c r="M32" s="89">
        <f t="shared" si="12"/>
        <v>0</v>
      </c>
      <c r="N32" s="89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120">
        <v>305.41000000000003</v>
      </c>
      <c r="F33" s="121">
        <v>1.2</v>
      </c>
      <c r="G33" s="121">
        <v>36</v>
      </c>
      <c r="H33" s="122">
        <f>E33*F33</f>
        <v>366.49200000000002</v>
      </c>
      <c r="I33" s="122">
        <f>E33*G33</f>
        <v>10994.76</v>
      </c>
      <c r="J33" s="82">
        <f>(E33*F33)</f>
        <v>366.49200000000002</v>
      </c>
      <c r="K33" s="82">
        <f>E33*G33</f>
        <v>10994.76</v>
      </c>
      <c r="L33" s="83">
        <f>SUM(J33,K33)</f>
        <v>11361.252</v>
      </c>
      <c r="M33" s="84">
        <f t="shared" ref="M33:N35" si="13">J33-H33</f>
        <v>0</v>
      </c>
      <c r="N33" s="84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120">
        <v>400.93</v>
      </c>
      <c r="F34" s="121">
        <v>1.2</v>
      </c>
      <c r="G34" s="121">
        <v>36</v>
      </c>
      <c r="H34" s="122">
        <f>E34*F34</f>
        <v>481.11599999999999</v>
      </c>
      <c r="I34" s="122">
        <f>E34*G34</f>
        <v>14433.48</v>
      </c>
      <c r="J34" s="82">
        <f>(E34*F34)</f>
        <v>481.11599999999999</v>
      </c>
      <c r="K34" s="82">
        <f>E34*G34</f>
        <v>14433.48</v>
      </c>
      <c r="L34" s="83">
        <f>SUM(J34,K34)</f>
        <v>14914.596</v>
      </c>
      <c r="M34" s="84">
        <f t="shared" si="13"/>
        <v>0</v>
      </c>
      <c r="N34" s="84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123">
        <v>370.45</v>
      </c>
      <c r="F35" s="121">
        <v>1.2</v>
      </c>
      <c r="G35" s="121">
        <v>36</v>
      </c>
      <c r="H35" s="122">
        <f>E35*F35</f>
        <v>444.53999999999996</v>
      </c>
      <c r="I35" s="122">
        <f>E35*G35</f>
        <v>13336.199999999999</v>
      </c>
      <c r="J35" s="82">
        <f>(E35*F35)</f>
        <v>444.53999999999996</v>
      </c>
      <c r="K35" s="82">
        <f>E35*G35</f>
        <v>13336.199999999999</v>
      </c>
      <c r="L35" s="83">
        <f>SUM(J35,K35)</f>
        <v>13780.739999999998</v>
      </c>
      <c r="M35" s="84">
        <f t="shared" si="13"/>
        <v>0</v>
      </c>
      <c r="N35" s="84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9">
        <f>SUM(E33,E34,E35)</f>
        <v>1076.79</v>
      </c>
      <c r="F36" s="89"/>
      <c r="G36" s="89"/>
      <c r="H36" s="124">
        <f>SUM(H33:H35)</f>
        <v>1292.1479999999999</v>
      </c>
      <c r="I36" s="124">
        <f>SUM(I33:I35)</f>
        <v>38764.439999999995</v>
      </c>
      <c r="J36" s="89">
        <f t="shared" ref="J36:S36" si="14">SUM(J33,J34,J35)</f>
        <v>1292.1479999999999</v>
      </c>
      <c r="K36" s="89">
        <f t="shared" si="14"/>
        <v>38764.439999999995</v>
      </c>
      <c r="L36" s="89">
        <f t="shared" si="14"/>
        <v>40056.587999999996</v>
      </c>
      <c r="M36" s="89">
        <f t="shared" si="14"/>
        <v>0</v>
      </c>
      <c r="N36" s="89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120">
        <v>332.26</v>
      </c>
      <c r="F37" s="121">
        <v>1.2</v>
      </c>
      <c r="G37" s="121">
        <v>36</v>
      </c>
      <c r="H37" s="122">
        <v>398.71199999999999</v>
      </c>
      <c r="I37" s="122">
        <v>11961.36</v>
      </c>
      <c r="J37" s="82">
        <f>(E37*F37)</f>
        <v>398.71199999999999</v>
      </c>
      <c r="K37" s="82">
        <f>E37*G37</f>
        <v>11961.36</v>
      </c>
      <c r="L37" s="83">
        <f>SUM(J37,K37)</f>
        <v>12360.072</v>
      </c>
      <c r="M37" s="84">
        <f t="shared" ref="M37:N39" si="15">J37-H37</f>
        <v>0</v>
      </c>
      <c r="N37" s="84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120">
        <v>381.39</v>
      </c>
      <c r="F38" s="121">
        <v>1.2</v>
      </c>
      <c r="G38" s="121">
        <v>36</v>
      </c>
      <c r="H38" s="122">
        <v>457.66799999999995</v>
      </c>
      <c r="I38" s="122">
        <v>13730.039999999999</v>
      </c>
      <c r="J38" s="82">
        <f>(E38*F38)</f>
        <v>457.66799999999995</v>
      </c>
      <c r="K38" s="82">
        <f>E38*G38</f>
        <v>13730.039999999999</v>
      </c>
      <c r="L38" s="83">
        <f>SUM(J38,K38)</f>
        <v>14187.707999999999</v>
      </c>
      <c r="M38" s="84">
        <f t="shared" si="15"/>
        <v>0</v>
      </c>
      <c r="N38" s="84">
        <f t="shared" si="15"/>
        <v>0</v>
      </c>
      <c r="O38" s="82"/>
      <c r="P38" s="82"/>
      <c r="Q38" s="84"/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123">
        <v>333.45</v>
      </c>
      <c r="F39" s="121">
        <v>1.2</v>
      </c>
      <c r="G39" s="121">
        <v>36</v>
      </c>
      <c r="H39" s="122">
        <v>400.14</v>
      </c>
      <c r="I39" s="122">
        <v>12004.199999999999</v>
      </c>
      <c r="J39" s="82">
        <f>(E39*F39)</f>
        <v>400.14</v>
      </c>
      <c r="K39" s="82">
        <f>E39*G39</f>
        <v>12004.199999999999</v>
      </c>
      <c r="L39" s="83">
        <f>SUM(J39,K39)</f>
        <v>12404.339999999998</v>
      </c>
      <c r="M39" s="84">
        <f t="shared" si="15"/>
        <v>0</v>
      </c>
      <c r="N39" s="84">
        <f t="shared" si="15"/>
        <v>0</v>
      </c>
      <c r="O39" s="82"/>
      <c r="P39" s="82"/>
      <c r="Q39" s="84"/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9">
        <f>SUM(E37,E38,E39)</f>
        <v>1047.0999999999999</v>
      </c>
      <c r="F40" s="89"/>
      <c r="G40" s="89"/>
      <c r="H40" s="124">
        <f>SUM(H37:H39)</f>
        <v>1256.52</v>
      </c>
      <c r="I40" s="124">
        <f>SUM(I37:I39)</f>
        <v>37695.599999999999</v>
      </c>
      <c r="J40" s="89">
        <f t="shared" ref="J40:S40" si="16">SUM(J37,J38,J39)</f>
        <v>1256.52</v>
      </c>
      <c r="K40" s="89">
        <f t="shared" si="16"/>
        <v>37695.599999999999</v>
      </c>
      <c r="L40" s="89">
        <f t="shared" si="16"/>
        <v>38952.119999999995</v>
      </c>
      <c r="M40" s="89">
        <f t="shared" si="16"/>
        <v>0</v>
      </c>
      <c r="N40" s="89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6">
        <f>SUM(E28+E32+E36+E40)</f>
        <v>4435.8899999999994</v>
      </c>
      <c r="F41" s="116"/>
      <c r="G41" s="116"/>
      <c r="H41" s="116">
        <f>SUM(H28+H32+H36+H40)</f>
        <v>5323.0679999999993</v>
      </c>
      <c r="I41" s="116">
        <f>SUM(I28+I32+I36+I40)</f>
        <v>159692.04</v>
      </c>
      <c r="J41" s="116">
        <f t="shared" ref="J41:S41" si="17">SUM(J28+J32+J36+J40)</f>
        <v>5323.0679999999993</v>
      </c>
      <c r="K41" s="116">
        <f t="shared" si="17"/>
        <v>159692.04</v>
      </c>
      <c r="L41" s="116">
        <f t="shared" si="17"/>
        <v>165015.10799999998</v>
      </c>
      <c r="M41" s="116">
        <f t="shared" si="17"/>
        <v>0</v>
      </c>
      <c r="N41" s="116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6">
        <f>E41+'2015'!E42</f>
        <v>28672.32</v>
      </c>
      <c r="F42" s="96"/>
      <c r="G42" s="96"/>
      <c r="H42" s="96">
        <f>H41+'2015'!H42</f>
        <v>34406.784</v>
      </c>
      <c r="I42" s="96">
        <f>I41+'2015'!I42</f>
        <v>534144.19000000006</v>
      </c>
      <c r="J42" s="96">
        <f>J41+'2015'!J42</f>
        <v>34406.784</v>
      </c>
      <c r="K42" s="96">
        <f>K41+'2015'!K42</f>
        <v>534144.19000000006</v>
      </c>
      <c r="L42" s="96">
        <f>L41+'2015'!L42</f>
        <v>568550.97399999993</v>
      </c>
      <c r="M42" s="96">
        <f>M41+'2015'!M42</f>
        <v>0</v>
      </c>
      <c r="N42" s="96">
        <f>N41+'2015'!N42</f>
        <v>0</v>
      </c>
      <c r="O42" s="96">
        <f>O41+'2015'!O42</f>
        <v>0</v>
      </c>
      <c r="P42" s="96">
        <f>P41+'2015'!P42</f>
        <v>0</v>
      </c>
      <c r="Q42" s="96">
        <f>Q41+'2015'!Q42</f>
        <v>0</v>
      </c>
      <c r="R42" s="96">
        <f>R41+'2015'!R42</f>
        <v>0</v>
      </c>
      <c r="S42" s="96">
        <f>S41+'2015'!S42</f>
        <v>0</v>
      </c>
      <c r="T42" s="97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120">
        <v>231.37</v>
      </c>
      <c r="F43" s="121">
        <v>1.2</v>
      </c>
      <c r="G43" s="121">
        <v>36</v>
      </c>
      <c r="H43" s="122">
        <f>E43*F43</f>
        <v>277.64400000000001</v>
      </c>
      <c r="I43" s="122">
        <f>E43*G43</f>
        <v>8329.32</v>
      </c>
      <c r="J43" s="82">
        <f>(E43*F43)</f>
        <v>277.64400000000001</v>
      </c>
      <c r="K43" s="82">
        <f>E43*G43</f>
        <v>8329.32</v>
      </c>
      <c r="L43" s="83">
        <f>SUM(J43,K43)</f>
        <v>8606.9639999999999</v>
      </c>
      <c r="M43" s="84">
        <f t="shared" ref="M43:N45" si="18">J43-H43</f>
        <v>0</v>
      </c>
      <c r="N43" s="84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123">
        <v>257.11</v>
      </c>
      <c r="F44" s="121">
        <v>1.2</v>
      </c>
      <c r="G44" s="121">
        <v>36</v>
      </c>
      <c r="H44" s="122">
        <f>E44*F44</f>
        <v>308.53199999999998</v>
      </c>
      <c r="I44" s="122">
        <f>E44*G44</f>
        <v>9255.9600000000009</v>
      </c>
      <c r="J44" s="82">
        <f>(E44*F44)</f>
        <v>308.53199999999998</v>
      </c>
      <c r="K44" s="82">
        <f>E44*G44</f>
        <v>9255.9600000000009</v>
      </c>
      <c r="L44" s="83">
        <f>SUM(J44,K44)</f>
        <v>9564.4920000000002</v>
      </c>
      <c r="M44" s="84">
        <f t="shared" si="18"/>
        <v>0</v>
      </c>
      <c r="N44" s="84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123">
        <v>305.05</v>
      </c>
      <c r="F45" s="121">
        <v>1.2</v>
      </c>
      <c r="G45" s="121">
        <v>36</v>
      </c>
      <c r="H45" s="122">
        <f>E45*F45</f>
        <v>366.06</v>
      </c>
      <c r="I45" s="122">
        <f>E45*G45</f>
        <v>10981.800000000001</v>
      </c>
      <c r="J45" s="82">
        <f>(E45*F45)</f>
        <v>366.06</v>
      </c>
      <c r="K45" s="82">
        <f>E45*G45</f>
        <v>10981.800000000001</v>
      </c>
      <c r="L45" s="83">
        <f>SUM(J45,K45)</f>
        <v>11347.86</v>
      </c>
      <c r="M45" s="84">
        <f t="shared" si="18"/>
        <v>0</v>
      </c>
      <c r="N45" s="84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9">
        <f>SUM(E43,E44,E45)</f>
        <v>793.53</v>
      </c>
      <c r="F46" s="89"/>
      <c r="G46" s="89"/>
      <c r="H46" s="124">
        <f>SUM(H43:H45)</f>
        <v>952.23599999999988</v>
      </c>
      <c r="I46" s="124">
        <f>SUM(I43:I45)</f>
        <v>28567.08</v>
      </c>
      <c r="J46" s="89">
        <f t="shared" ref="J46:S46" si="19">SUM(J43,J44,J45)</f>
        <v>952.23599999999988</v>
      </c>
      <c r="K46" s="89">
        <f t="shared" si="19"/>
        <v>28567.08</v>
      </c>
      <c r="L46" s="89">
        <f t="shared" si="19"/>
        <v>29519.315999999999</v>
      </c>
      <c r="M46" s="89">
        <f t="shared" si="19"/>
        <v>0</v>
      </c>
      <c r="N46" s="89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120">
        <v>261.22000000000003</v>
      </c>
      <c r="F47" s="121">
        <v>1.2</v>
      </c>
      <c r="G47" s="121">
        <v>36</v>
      </c>
      <c r="H47" s="122">
        <f>E47*F47</f>
        <v>313.464</v>
      </c>
      <c r="I47" s="122">
        <f>E47*G47</f>
        <v>9403.9200000000019</v>
      </c>
      <c r="J47" s="82">
        <f>(E47*F47)</f>
        <v>313.464</v>
      </c>
      <c r="K47" s="82">
        <f>E47*G47</f>
        <v>9403.9200000000019</v>
      </c>
      <c r="L47" s="83">
        <f>SUM(J47,K47)</f>
        <v>9717.3840000000018</v>
      </c>
      <c r="M47" s="84">
        <f t="shared" ref="M47:N49" si="20">J47-H47</f>
        <v>0</v>
      </c>
      <c r="N47" s="84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120">
        <v>270.02999999999997</v>
      </c>
      <c r="F48" s="121">
        <v>1.2</v>
      </c>
      <c r="G48" s="121">
        <v>36</v>
      </c>
      <c r="H48" s="122">
        <f>E48*F48</f>
        <v>324.03599999999994</v>
      </c>
      <c r="I48" s="122">
        <f>E48*G48</f>
        <v>9721.0799999999981</v>
      </c>
      <c r="J48" s="82">
        <f>(E48*F48)</f>
        <v>324.03599999999994</v>
      </c>
      <c r="K48" s="82">
        <f>E48*G48</f>
        <v>9721.0799999999981</v>
      </c>
      <c r="L48" s="83">
        <f>SUM(J48,K48)</f>
        <v>10045.115999999998</v>
      </c>
      <c r="M48" s="84">
        <f t="shared" si="20"/>
        <v>0</v>
      </c>
      <c r="N48" s="84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120">
        <v>206.06</v>
      </c>
      <c r="F49" s="121">
        <v>1.2</v>
      </c>
      <c r="G49" s="121">
        <v>36</v>
      </c>
      <c r="H49" s="122">
        <f>E49*F49</f>
        <v>247.27199999999999</v>
      </c>
      <c r="I49" s="122">
        <v>7418.16</v>
      </c>
      <c r="J49" s="82">
        <f>(E49*F49)</f>
        <v>247.27199999999999</v>
      </c>
      <c r="K49" s="82">
        <f>E49*G49</f>
        <v>7418.16</v>
      </c>
      <c r="L49" s="83">
        <f>SUM(J49,K49)</f>
        <v>7665.4319999999998</v>
      </c>
      <c r="M49" s="84">
        <f t="shared" si="20"/>
        <v>0</v>
      </c>
      <c r="N49" s="84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9">
        <f>SUM(E47,E48,E49)</f>
        <v>737.31</v>
      </c>
      <c r="F50" s="89"/>
      <c r="G50" s="89"/>
      <c r="H50" s="124">
        <f>SUM(H47:H49)</f>
        <v>884.77199999999993</v>
      </c>
      <c r="I50" s="124">
        <f>SUM(I47:I49)</f>
        <v>26543.16</v>
      </c>
      <c r="J50" s="89">
        <f t="shared" ref="J50:S50" si="21">SUM(J47,J48,J49)</f>
        <v>884.77199999999993</v>
      </c>
      <c r="K50" s="89">
        <f t="shared" si="21"/>
        <v>26543.16</v>
      </c>
      <c r="L50" s="89">
        <f t="shared" si="21"/>
        <v>27427.932000000001</v>
      </c>
      <c r="M50" s="89">
        <f t="shared" si="21"/>
        <v>0</v>
      </c>
      <c r="N50" s="89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120">
        <v>211.23</v>
      </c>
      <c r="F51" s="121">
        <v>1.2</v>
      </c>
      <c r="G51" s="121">
        <v>36</v>
      </c>
      <c r="H51" s="122">
        <v>253.47599999999997</v>
      </c>
      <c r="I51" s="122">
        <v>7604.28</v>
      </c>
      <c r="J51" s="82">
        <f>(E51*F51)</f>
        <v>253.47599999999997</v>
      </c>
      <c r="K51" s="82">
        <f>E51*G51</f>
        <v>7604.28</v>
      </c>
      <c r="L51" s="83">
        <f>SUM(J51,K51)</f>
        <v>7857.7559999999994</v>
      </c>
      <c r="M51" s="84">
        <f t="shared" ref="M51:N53" si="22">J51-H51</f>
        <v>0</v>
      </c>
      <c r="N51" s="84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123">
        <v>251</v>
      </c>
      <c r="F52" s="121">
        <v>1.2</v>
      </c>
      <c r="G52" s="121">
        <v>36</v>
      </c>
      <c r="H52" s="122">
        <v>301.2</v>
      </c>
      <c r="I52" s="122">
        <v>9036</v>
      </c>
      <c r="J52" s="82">
        <f>(E52*F52)</f>
        <v>301.2</v>
      </c>
      <c r="K52" s="82">
        <f>E52*G52</f>
        <v>9036</v>
      </c>
      <c r="L52" s="83">
        <f>SUM(J52,K52)</f>
        <v>9337.2000000000007</v>
      </c>
      <c r="M52" s="84">
        <f t="shared" si="22"/>
        <v>0</v>
      </c>
      <c r="N52" s="84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123">
        <v>234.16</v>
      </c>
      <c r="F53" s="121">
        <v>1.2</v>
      </c>
      <c r="G53" s="121">
        <v>36</v>
      </c>
      <c r="H53" s="122">
        <v>280.99199999999996</v>
      </c>
      <c r="I53" s="122">
        <v>8429.76</v>
      </c>
      <c r="J53" s="82">
        <f>(E53*F53)</f>
        <v>280.99199999999996</v>
      </c>
      <c r="K53" s="82">
        <f>E53*G53</f>
        <v>8429.76</v>
      </c>
      <c r="L53" s="83">
        <f>SUM(J53,K53)</f>
        <v>8710.7520000000004</v>
      </c>
      <c r="M53" s="84">
        <f t="shared" si="22"/>
        <v>0</v>
      </c>
      <c r="N53" s="84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9">
        <f>SUM(E51,E52,E53)</f>
        <v>696.39</v>
      </c>
      <c r="F54" s="89"/>
      <c r="G54" s="89"/>
      <c r="H54" s="124">
        <f>SUM(H51:H53)</f>
        <v>835.66799999999989</v>
      </c>
      <c r="I54" s="124">
        <f>SUM(I51:I53)</f>
        <v>25070.04</v>
      </c>
      <c r="J54" s="89">
        <f t="shared" ref="J54:S54" si="23">SUM(J51,J52,J53)</f>
        <v>835.66799999999989</v>
      </c>
      <c r="K54" s="89">
        <f t="shared" si="23"/>
        <v>25070.04</v>
      </c>
      <c r="L54" s="89">
        <f t="shared" si="23"/>
        <v>25905.707999999999</v>
      </c>
      <c r="M54" s="89">
        <f t="shared" si="23"/>
        <v>0</v>
      </c>
      <c r="N54" s="89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120">
        <v>256.85000000000002</v>
      </c>
      <c r="F55" s="121">
        <v>1.2</v>
      </c>
      <c r="G55" s="121">
        <v>36</v>
      </c>
      <c r="H55" s="122">
        <v>308.22000000000003</v>
      </c>
      <c r="I55" s="122">
        <v>9246.6</v>
      </c>
      <c r="J55" s="82">
        <f>(E55*F55)</f>
        <v>308.22000000000003</v>
      </c>
      <c r="K55" s="82">
        <f>E55*G55</f>
        <v>9246.6</v>
      </c>
      <c r="L55" s="83">
        <f>SUM(J55,K55)</f>
        <v>9554.82</v>
      </c>
      <c r="M55" s="84">
        <f t="shared" ref="M55:N57" si="24">J55-H55</f>
        <v>0</v>
      </c>
      <c r="N55" s="84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120">
        <v>251.67</v>
      </c>
      <c r="F56" s="121">
        <v>1.2</v>
      </c>
      <c r="G56" s="121">
        <v>36</v>
      </c>
      <c r="H56" s="122">
        <v>302.00399999999996</v>
      </c>
      <c r="I56" s="122">
        <v>9060.119999999999</v>
      </c>
      <c r="J56" s="82">
        <f>(E56*F56)</f>
        <v>302.00399999999996</v>
      </c>
      <c r="K56" s="82">
        <f>E56*G56</f>
        <v>9060.119999999999</v>
      </c>
      <c r="L56" s="83">
        <f>SUM(J56,K56)</f>
        <v>9362.1239999999998</v>
      </c>
      <c r="M56" s="84">
        <f t="shared" si="24"/>
        <v>0</v>
      </c>
      <c r="N56" s="84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123">
        <v>230.89</v>
      </c>
      <c r="F57" s="121">
        <v>1.2</v>
      </c>
      <c r="G57" s="121">
        <v>36</v>
      </c>
      <c r="H57" s="122">
        <v>277.06799999999998</v>
      </c>
      <c r="I57" s="122">
        <v>8312.0399999999991</v>
      </c>
      <c r="J57" s="82">
        <f>(E57*F57)</f>
        <v>277.06799999999998</v>
      </c>
      <c r="K57" s="82">
        <f>E57*G57</f>
        <v>8312.0399999999991</v>
      </c>
      <c r="L57" s="83">
        <f>SUM(J57,K57)</f>
        <v>8589.1079999999984</v>
      </c>
      <c r="M57" s="84">
        <f t="shared" si="24"/>
        <v>0</v>
      </c>
      <c r="N57" s="84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9">
        <f>SUM(E55,E56,E57)</f>
        <v>739.41</v>
      </c>
      <c r="F58" s="89"/>
      <c r="G58" s="89"/>
      <c r="H58" s="124">
        <f>SUM(H55:H57)</f>
        <v>887.29199999999992</v>
      </c>
      <c r="I58" s="124">
        <f>SUM(I55:I57)</f>
        <v>26618.760000000002</v>
      </c>
      <c r="J58" s="89">
        <f t="shared" ref="J58:S58" si="25">SUM(J55,J56,J57)</f>
        <v>887.29199999999992</v>
      </c>
      <c r="K58" s="89">
        <f t="shared" si="25"/>
        <v>26618.760000000002</v>
      </c>
      <c r="L58" s="89">
        <f t="shared" si="25"/>
        <v>27506.051999999996</v>
      </c>
      <c r="M58" s="89">
        <f t="shared" si="25"/>
        <v>0</v>
      </c>
      <c r="N58" s="89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6">
        <f>SUM(E46+E50+E54+E58)</f>
        <v>2966.64</v>
      </c>
      <c r="F59" s="116"/>
      <c r="G59" s="116"/>
      <c r="H59" s="116">
        <f>SUM(H46+H50+H54+H58)</f>
        <v>3559.9679999999994</v>
      </c>
      <c r="I59" s="116">
        <f>SUM(I46+I50+I54+I58)</f>
        <v>106799.04000000001</v>
      </c>
      <c r="J59" s="116">
        <f t="shared" ref="J59:S59" si="26">SUM(J46+J50+J54+J58)</f>
        <v>3559.9679999999994</v>
      </c>
      <c r="K59" s="116">
        <f t="shared" si="26"/>
        <v>106799.04000000001</v>
      </c>
      <c r="L59" s="116">
        <f t="shared" si="26"/>
        <v>110359.008</v>
      </c>
      <c r="M59" s="116">
        <f t="shared" si="26"/>
        <v>0</v>
      </c>
      <c r="N59" s="116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6">
        <f>E59+'2015'!E60</f>
        <v>18481.38</v>
      </c>
      <c r="F60" s="96"/>
      <c r="G60" s="96"/>
      <c r="H60" s="96">
        <f>H59+'2015'!H60</f>
        <v>22177.656000000003</v>
      </c>
      <c r="I60" s="96">
        <f>I59+'2015'!I60</f>
        <v>351049.33999999997</v>
      </c>
      <c r="J60" s="96">
        <f>J59+'2015'!J60</f>
        <v>22177.656000000003</v>
      </c>
      <c r="K60" s="96">
        <f>K59+'2015'!K60</f>
        <v>351049.33999999997</v>
      </c>
      <c r="L60" s="96">
        <f>L59+'2015'!L60</f>
        <v>373226.99600000004</v>
      </c>
      <c r="M60" s="96">
        <f>M59+'2015'!M60</f>
        <v>0</v>
      </c>
      <c r="N60" s="96">
        <f>N59+'2015'!N60</f>
        <v>0</v>
      </c>
      <c r="O60" s="96">
        <f>O59+'2015'!O60</f>
        <v>0</v>
      </c>
      <c r="P60" s="96">
        <f>P59+'2015'!P60</f>
        <v>0</v>
      </c>
      <c r="Q60" s="96">
        <f>Q59+'2015'!Q60</f>
        <v>0</v>
      </c>
      <c r="R60" s="96">
        <f>R59+'2015'!R60</f>
        <v>0</v>
      </c>
      <c r="S60" s="96">
        <f>S59+'2015'!S60</f>
        <v>0</v>
      </c>
      <c r="T60" s="97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120">
        <v>309.77</v>
      </c>
      <c r="F61" s="121">
        <v>1.2</v>
      </c>
      <c r="G61" s="121">
        <v>36</v>
      </c>
      <c r="H61" s="122">
        <f>E61*F61</f>
        <v>371.72399999999999</v>
      </c>
      <c r="I61" s="122">
        <f>E61*G61</f>
        <v>11151.72</v>
      </c>
      <c r="J61" s="82">
        <f>(E61*F61)</f>
        <v>371.72399999999999</v>
      </c>
      <c r="K61" s="82">
        <f>E61*G61</f>
        <v>11151.72</v>
      </c>
      <c r="L61" s="83">
        <f>SUM(J61,K61)</f>
        <v>11523.444</v>
      </c>
      <c r="M61" s="84">
        <f t="shared" ref="M61:N63" si="27">J61-H61</f>
        <v>0</v>
      </c>
      <c r="N61" s="84">
        <f t="shared" si="27"/>
        <v>0</v>
      </c>
      <c r="O61" s="82"/>
      <c r="P61" s="82"/>
      <c r="Q61" s="84"/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123">
        <v>315.51</v>
      </c>
      <c r="F62" s="121">
        <v>1.2</v>
      </c>
      <c r="G62" s="121">
        <v>36</v>
      </c>
      <c r="H62" s="122">
        <f>E62*F62</f>
        <v>378.61199999999997</v>
      </c>
      <c r="I62" s="122">
        <f>E62*G62</f>
        <v>11358.36</v>
      </c>
      <c r="J62" s="82">
        <f>(E62*F62)</f>
        <v>378.61199999999997</v>
      </c>
      <c r="K62" s="82">
        <f>E62*G62</f>
        <v>11358.36</v>
      </c>
      <c r="L62" s="83">
        <f>SUM(J62,K62)</f>
        <v>11736.972</v>
      </c>
      <c r="M62" s="84">
        <f t="shared" si="27"/>
        <v>0</v>
      </c>
      <c r="N62" s="84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123">
        <v>365.6</v>
      </c>
      <c r="F63" s="121">
        <v>1.2</v>
      </c>
      <c r="G63" s="121">
        <v>36</v>
      </c>
      <c r="H63" s="122">
        <f>E63*F63</f>
        <v>438.72</v>
      </c>
      <c r="I63" s="122">
        <f>E63*G63</f>
        <v>13161.6</v>
      </c>
      <c r="J63" s="82">
        <f>(E63*F63)</f>
        <v>438.72</v>
      </c>
      <c r="K63" s="82">
        <f>E63*G63</f>
        <v>13161.6</v>
      </c>
      <c r="L63" s="83">
        <f>SUM(J63,K63)</f>
        <v>13600.32</v>
      </c>
      <c r="M63" s="84">
        <f t="shared" si="27"/>
        <v>0</v>
      </c>
      <c r="N63" s="84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9">
        <f>SUM(E61,E62,E63)</f>
        <v>990.88</v>
      </c>
      <c r="F64" s="89"/>
      <c r="G64" s="89"/>
      <c r="H64" s="124">
        <f>SUM(H61:H63)</f>
        <v>1189.056</v>
      </c>
      <c r="I64" s="124">
        <f>SUM(I61:I63)</f>
        <v>35671.68</v>
      </c>
      <c r="J64" s="89">
        <f t="shared" ref="J64:S64" si="28">SUM(J61,J62,J63)</f>
        <v>1189.056</v>
      </c>
      <c r="K64" s="89">
        <f t="shared" si="28"/>
        <v>35671.68</v>
      </c>
      <c r="L64" s="89">
        <f t="shared" si="28"/>
        <v>36860.735999999997</v>
      </c>
      <c r="M64" s="89">
        <f t="shared" si="28"/>
        <v>0</v>
      </c>
      <c r="N64" s="89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120">
        <v>387.35</v>
      </c>
      <c r="F65" s="121">
        <v>1.2</v>
      </c>
      <c r="G65" s="121">
        <v>36</v>
      </c>
      <c r="H65" s="122">
        <f>E65*F65</f>
        <v>464.82</v>
      </c>
      <c r="I65" s="122">
        <f>E65*G65</f>
        <v>13944.6</v>
      </c>
      <c r="J65" s="82">
        <f>(E65*F65)</f>
        <v>464.82</v>
      </c>
      <c r="K65" s="82">
        <f>E65*G65</f>
        <v>13944.6</v>
      </c>
      <c r="L65" s="83">
        <f>SUM(J65,K65)</f>
        <v>14409.42</v>
      </c>
      <c r="M65" s="84">
        <f t="shared" ref="M65:N67" si="29">J65-H65</f>
        <v>0</v>
      </c>
      <c r="N65" s="84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120">
        <v>362.61</v>
      </c>
      <c r="F66" s="121">
        <v>1.2</v>
      </c>
      <c r="G66" s="121">
        <v>36</v>
      </c>
      <c r="H66" s="122">
        <f>E66*F66</f>
        <v>435.13200000000001</v>
      </c>
      <c r="I66" s="122">
        <f>E66*G66</f>
        <v>13053.960000000001</v>
      </c>
      <c r="J66" s="82">
        <f>(E66*F66)</f>
        <v>435.13200000000001</v>
      </c>
      <c r="K66" s="82">
        <f>E66*G66</f>
        <v>13053.960000000001</v>
      </c>
      <c r="L66" s="83">
        <f>SUM(J66,K66)</f>
        <v>13489.092000000001</v>
      </c>
      <c r="M66" s="84">
        <f t="shared" si="29"/>
        <v>0</v>
      </c>
      <c r="N66" s="84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120">
        <v>287.91000000000003</v>
      </c>
      <c r="F67" s="121">
        <v>1.2</v>
      </c>
      <c r="G67" s="121">
        <v>36</v>
      </c>
      <c r="H67" s="122">
        <v>345.49200000000002</v>
      </c>
      <c r="I67" s="122">
        <v>10364.76</v>
      </c>
      <c r="J67" s="82">
        <f>(E67*F67)</f>
        <v>345.49200000000002</v>
      </c>
      <c r="K67" s="82">
        <f>E67*G67</f>
        <v>10364.76</v>
      </c>
      <c r="L67" s="83">
        <f>SUM(J67,K67)</f>
        <v>10710.252</v>
      </c>
      <c r="M67" s="84">
        <f t="shared" si="29"/>
        <v>0</v>
      </c>
      <c r="N67" s="84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9">
        <f>SUM(E65,E66,E67)</f>
        <v>1037.8700000000001</v>
      </c>
      <c r="F68" s="89"/>
      <c r="G68" s="89"/>
      <c r="H68" s="124">
        <f>SUM(H65:H67)</f>
        <v>1245.444</v>
      </c>
      <c r="I68" s="124">
        <f>SUM(I65:I67)</f>
        <v>37363.32</v>
      </c>
      <c r="J68" s="89">
        <f t="shared" ref="J68:S68" si="30">SUM(J65,J66,J67)</f>
        <v>1245.444</v>
      </c>
      <c r="K68" s="89">
        <f t="shared" si="30"/>
        <v>37363.32</v>
      </c>
      <c r="L68" s="89">
        <f t="shared" si="30"/>
        <v>38608.764000000003</v>
      </c>
      <c r="M68" s="89">
        <f t="shared" si="30"/>
        <v>0</v>
      </c>
      <c r="N68" s="89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120">
        <v>309.39</v>
      </c>
      <c r="F69" s="121">
        <v>1.2</v>
      </c>
      <c r="G69" s="121">
        <v>36</v>
      </c>
      <c r="H69" s="122">
        <v>371.26799999999997</v>
      </c>
      <c r="I69" s="122">
        <v>11138.039999999999</v>
      </c>
      <c r="J69" s="82">
        <f>(E69*F69)</f>
        <v>371.26799999999997</v>
      </c>
      <c r="K69" s="82">
        <f t="shared" ref="K69:K75" si="31">E69*G69</f>
        <v>11138.039999999999</v>
      </c>
      <c r="L69" s="83">
        <f>SUM(J69,K69)</f>
        <v>11509.307999999999</v>
      </c>
      <c r="M69" s="84">
        <f t="shared" ref="M69:N71" si="32">J69-H69</f>
        <v>0</v>
      </c>
      <c r="N69" s="84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120">
        <v>327.55</v>
      </c>
      <c r="F70" s="121">
        <v>1.2</v>
      </c>
      <c r="G70" s="121">
        <v>36</v>
      </c>
      <c r="H70" s="122">
        <v>393.06</v>
      </c>
      <c r="I70" s="122">
        <v>11791.800000000001</v>
      </c>
      <c r="J70" s="82">
        <f>(E70*F70)</f>
        <v>393.06</v>
      </c>
      <c r="K70" s="82">
        <f t="shared" si="31"/>
        <v>11791.800000000001</v>
      </c>
      <c r="L70" s="83">
        <f>SUM(J70,K70)</f>
        <v>12184.86</v>
      </c>
      <c r="M70" s="84">
        <f t="shared" si="32"/>
        <v>0</v>
      </c>
      <c r="N70" s="84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123">
        <v>349.64</v>
      </c>
      <c r="F71" s="121">
        <v>1.2</v>
      </c>
      <c r="G71" s="121">
        <v>36</v>
      </c>
      <c r="H71" s="122">
        <v>419.56799999999998</v>
      </c>
      <c r="I71" s="122">
        <v>12587.039999999999</v>
      </c>
      <c r="J71" s="82">
        <f>(E71*F71)</f>
        <v>419.56799999999998</v>
      </c>
      <c r="K71" s="82">
        <f t="shared" si="31"/>
        <v>12587.039999999999</v>
      </c>
      <c r="L71" s="83">
        <f>SUM(J71,K71)</f>
        <v>13006.607999999998</v>
      </c>
      <c r="M71" s="84">
        <f t="shared" si="32"/>
        <v>0</v>
      </c>
      <c r="N71" s="84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9">
        <f>SUM(E69,E70,E71)</f>
        <v>986.58</v>
      </c>
      <c r="F72" s="89"/>
      <c r="G72" s="89"/>
      <c r="H72" s="124">
        <f>SUM(H69:H71)</f>
        <v>1183.896</v>
      </c>
      <c r="I72" s="124">
        <f>SUM(I69:I71)</f>
        <v>35516.879999999997</v>
      </c>
      <c r="J72" s="89">
        <f t="shared" ref="J72:S72" si="33">SUM(J69,J70,J71)</f>
        <v>1183.896</v>
      </c>
      <c r="K72" s="89">
        <f t="shared" si="33"/>
        <v>35516.879999999997</v>
      </c>
      <c r="L72" s="89">
        <f t="shared" si="33"/>
        <v>36700.775999999998</v>
      </c>
      <c r="M72" s="89">
        <f t="shared" si="33"/>
        <v>0</v>
      </c>
      <c r="N72" s="89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120">
        <v>333.32</v>
      </c>
      <c r="F73" s="121">
        <v>1.2</v>
      </c>
      <c r="G73" s="121">
        <v>36</v>
      </c>
      <c r="H73" s="122">
        <v>399.98399999999998</v>
      </c>
      <c r="I73" s="122">
        <v>11999.52</v>
      </c>
      <c r="J73" s="82">
        <f>(E73*F73)</f>
        <v>399.98399999999998</v>
      </c>
      <c r="K73" s="82">
        <f t="shared" si="31"/>
        <v>11999.52</v>
      </c>
      <c r="L73" s="83">
        <f>SUM(J73,K73)</f>
        <v>12399.504000000001</v>
      </c>
      <c r="M73" s="84">
        <f t="shared" ref="M73:N75" si="34">J73-H73</f>
        <v>0</v>
      </c>
      <c r="N73" s="84">
        <f t="shared" si="34"/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120">
        <v>359.49</v>
      </c>
      <c r="F74" s="121">
        <v>1.2</v>
      </c>
      <c r="G74" s="121">
        <v>36</v>
      </c>
      <c r="H74" s="122">
        <v>431.38799999999998</v>
      </c>
      <c r="I74" s="122">
        <v>12941.64</v>
      </c>
      <c r="J74" s="82">
        <f>(E74*F74)</f>
        <v>431.38799999999998</v>
      </c>
      <c r="K74" s="82">
        <f t="shared" si="31"/>
        <v>12941.64</v>
      </c>
      <c r="L74" s="83">
        <f>SUM(J74,K74)</f>
        <v>13373.028</v>
      </c>
      <c r="M74" s="84">
        <f t="shared" si="34"/>
        <v>0</v>
      </c>
      <c r="N74" s="84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123">
        <v>317.63</v>
      </c>
      <c r="F75" s="121">
        <v>1.2</v>
      </c>
      <c r="G75" s="121">
        <v>36</v>
      </c>
      <c r="H75" s="122">
        <v>381.15600000000001</v>
      </c>
      <c r="I75" s="122">
        <v>11434.68</v>
      </c>
      <c r="J75" s="82">
        <f>(E75*F75)</f>
        <v>381.15600000000001</v>
      </c>
      <c r="K75" s="82">
        <f t="shared" si="31"/>
        <v>11434.68</v>
      </c>
      <c r="L75" s="83">
        <f>SUM(J75,K75)</f>
        <v>11815.836000000001</v>
      </c>
      <c r="M75" s="84">
        <f t="shared" si="34"/>
        <v>0</v>
      </c>
      <c r="N75" s="84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9">
        <f>SUM(E73,E74,E75)</f>
        <v>1010.4399999999999</v>
      </c>
      <c r="F76" s="89"/>
      <c r="G76" s="89"/>
      <c r="H76" s="124">
        <f>SUM(H73:H75)</f>
        <v>1212.528</v>
      </c>
      <c r="I76" s="124">
        <f>SUM(I73:I75)</f>
        <v>36375.839999999997</v>
      </c>
      <c r="J76" s="89">
        <f t="shared" ref="J76:S76" si="35">SUM(J73,J74,J75)</f>
        <v>1212.528</v>
      </c>
      <c r="K76" s="89">
        <f t="shared" si="35"/>
        <v>36375.839999999997</v>
      </c>
      <c r="L76" s="89">
        <f t="shared" si="35"/>
        <v>37588.368000000002</v>
      </c>
      <c r="M76" s="89">
        <f t="shared" si="35"/>
        <v>0</v>
      </c>
      <c r="N76" s="89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6">
        <f>SUM(E64+E68+E72+E76)</f>
        <v>4025.77</v>
      </c>
      <c r="F77" s="116"/>
      <c r="G77" s="116"/>
      <c r="H77" s="125">
        <f>H64+H68+H72+H76</f>
        <v>4830.924</v>
      </c>
      <c r="I77" s="125">
        <f>I64+I68+I72+I76</f>
        <v>144927.72</v>
      </c>
      <c r="J77" s="116">
        <f t="shared" ref="J77:S77" si="36">SUM(J64+J68+J72+J76)</f>
        <v>4830.924</v>
      </c>
      <c r="K77" s="116">
        <f t="shared" si="36"/>
        <v>144927.72</v>
      </c>
      <c r="L77" s="116">
        <f t="shared" si="36"/>
        <v>149758.644</v>
      </c>
      <c r="M77" s="116">
        <f t="shared" si="36"/>
        <v>0</v>
      </c>
      <c r="N77" s="116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6">
        <f>E77+'2015'!E78</f>
        <v>24862.31</v>
      </c>
      <c r="F78" s="96"/>
      <c r="G78" s="96"/>
      <c r="H78" s="96">
        <f>H77+'2015'!H78</f>
        <v>29834.772000000001</v>
      </c>
      <c r="I78" s="96">
        <f>I77+'2015'!I78</f>
        <v>469675.37</v>
      </c>
      <c r="J78" s="96">
        <f>J77+'2015'!J78</f>
        <v>29834.772000000001</v>
      </c>
      <c r="K78" s="96">
        <f>K77+'2015'!K78</f>
        <v>469675.37</v>
      </c>
      <c r="L78" s="96">
        <f>L77+'2015'!L78</f>
        <v>499510.14199999999</v>
      </c>
      <c r="M78" s="96">
        <f>M77+'2015'!M78</f>
        <v>0</v>
      </c>
      <c r="N78" s="96">
        <f>N77+'2015'!N78</f>
        <v>0</v>
      </c>
      <c r="O78" s="96">
        <f>O77+'2015'!O78</f>
        <v>0</v>
      </c>
      <c r="P78" s="96">
        <f>P77+'2015'!P78</f>
        <v>0</v>
      </c>
      <c r="Q78" s="96">
        <f>Q77+'2015'!Q78</f>
        <v>0</v>
      </c>
      <c r="R78" s="96">
        <f>R77+'2015'!R78</f>
        <v>0</v>
      </c>
      <c r="S78" s="96">
        <f>S77+'2015'!S78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123">
        <v>0</v>
      </c>
      <c r="F79" s="121">
        <v>1.2</v>
      </c>
      <c r="G79" s="121">
        <v>36</v>
      </c>
      <c r="H79" s="122">
        <f>E79*F79</f>
        <v>0</v>
      </c>
      <c r="I79" s="122">
        <f>E79*G79</f>
        <v>0</v>
      </c>
      <c r="J79" s="82">
        <f>(E79*F79)</f>
        <v>0</v>
      </c>
      <c r="K79" s="82">
        <f>E79*G79</f>
        <v>0</v>
      </c>
      <c r="L79" s="83">
        <f>SUM(J79,K79)</f>
        <v>0</v>
      </c>
      <c r="M79" s="84">
        <f t="shared" ref="M79:N81" si="37">SUM(J79-O79)</f>
        <v>0</v>
      </c>
      <c r="N79" s="84">
        <f t="shared" si="37"/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123">
        <v>0</v>
      </c>
      <c r="F80" s="121">
        <v>1.2</v>
      </c>
      <c r="G80" s="121">
        <v>36</v>
      </c>
      <c r="H80" s="122">
        <f>E80*F80</f>
        <v>0</v>
      </c>
      <c r="I80" s="122">
        <f>E80*G80</f>
        <v>0</v>
      </c>
      <c r="J80" s="82">
        <f>(E80*F80)</f>
        <v>0</v>
      </c>
      <c r="K80" s="82">
        <f>E80*G80</f>
        <v>0</v>
      </c>
      <c r="L80" s="83">
        <f>SUM(J80,K80)</f>
        <v>0</v>
      </c>
      <c r="M80" s="84">
        <f t="shared" si="37"/>
        <v>0</v>
      </c>
      <c r="N80" s="84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123">
        <v>0</v>
      </c>
      <c r="F81" s="121">
        <v>1.2</v>
      </c>
      <c r="G81" s="121">
        <v>36</v>
      </c>
      <c r="H81" s="122">
        <f>E81*F81</f>
        <v>0</v>
      </c>
      <c r="I81" s="122">
        <f>E81*G81</f>
        <v>0</v>
      </c>
      <c r="J81" s="82">
        <f>(E81*F81)</f>
        <v>0</v>
      </c>
      <c r="K81" s="82">
        <f>E81*G81</f>
        <v>0</v>
      </c>
      <c r="L81" s="83">
        <f>SUM(J81,K81)</f>
        <v>0</v>
      </c>
      <c r="M81" s="84">
        <f t="shared" si="37"/>
        <v>0</v>
      </c>
      <c r="N81" s="84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9">
        <f>SUM(E79,E80,E81)</f>
        <v>0</v>
      </c>
      <c r="F82" s="89"/>
      <c r="G82" s="89"/>
      <c r="H82" s="124">
        <f>SUM(H79:H81)</f>
        <v>0</v>
      </c>
      <c r="I82" s="124">
        <f>SUM(I79:I81)</f>
        <v>0</v>
      </c>
      <c r="J82" s="89">
        <f t="shared" ref="J82:S82" si="38">SUM(J79,J80,J81)</f>
        <v>0</v>
      </c>
      <c r="K82" s="89">
        <f t="shared" si="38"/>
        <v>0</v>
      </c>
      <c r="L82" s="89">
        <f t="shared" si="38"/>
        <v>0</v>
      </c>
      <c r="M82" s="89">
        <f t="shared" si="38"/>
        <v>0</v>
      </c>
      <c r="N82" s="89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123">
        <v>0</v>
      </c>
      <c r="F83" s="121">
        <v>1.2</v>
      </c>
      <c r="G83" s="121">
        <v>36</v>
      </c>
      <c r="H83" s="122">
        <f>E83*F83</f>
        <v>0</v>
      </c>
      <c r="I83" s="122">
        <f>E83*G83</f>
        <v>0</v>
      </c>
      <c r="J83" s="82">
        <f>(E83*F83)</f>
        <v>0</v>
      </c>
      <c r="K83" s="82">
        <f>E83*G83</f>
        <v>0</v>
      </c>
      <c r="L83" s="83">
        <f>SUM(J83,K83)</f>
        <v>0</v>
      </c>
      <c r="M83" s="84">
        <f t="shared" ref="M83:N85" si="39">SUM(J83-O83)</f>
        <v>0</v>
      </c>
      <c r="N83" s="84">
        <f t="shared" si="39"/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123">
        <v>0</v>
      </c>
      <c r="F84" s="121">
        <v>1.2</v>
      </c>
      <c r="G84" s="121">
        <v>36</v>
      </c>
      <c r="H84" s="122">
        <f>E84*F84</f>
        <v>0</v>
      </c>
      <c r="I84" s="122">
        <f>E84*G84</f>
        <v>0</v>
      </c>
      <c r="J84" s="82">
        <f>(E84*F84)</f>
        <v>0</v>
      </c>
      <c r="K84" s="82">
        <f>E84*G84</f>
        <v>0</v>
      </c>
      <c r="L84" s="83">
        <f>SUM(J84,K84)</f>
        <v>0</v>
      </c>
      <c r="M84" s="84">
        <f t="shared" si="39"/>
        <v>0</v>
      </c>
      <c r="N84" s="84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123">
        <v>0</v>
      </c>
      <c r="F85" s="121">
        <v>1.2</v>
      </c>
      <c r="G85" s="121">
        <v>36</v>
      </c>
      <c r="H85" s="122">
        <f>E85*F85</f>
        <v>0</v>
      </c>
      <c r="I85" s="122">
        <f>E85*G85</f>
        <v>0</v>
      </c>
      <c r="J85" s="82">
        <f>(E85*F85)</f>
        <v>0</v>
      </c>
      <c r="K85" s="82">
        <f>E85*G85</f>
        <v>0</v>
      </c>
      <c r="L85" s="83">
        <f>SUM(J85,K85)</f>
        <v>0</v>
      </c>
      <c r="M85" s="84">
        <f t="shared" si="39"/>
        <v>0</v>
      </c>
      <c r="N85" s="84">
        <f t="shared" si="39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9">
        <f>SUM(E83,E84,E85)</f>
        <v>0</v>
      </c>
      <c r="F86" s="89"/>
      <c r="G86" s="89"/>
      <c r="H86" s="124">
        <f>SUM(H83:H85)</f>
        <v>0</v>
      </c>
      <c r="I86" s="124">
        <f>SUM(I83:I85)</f>
        <v>0</v>
      </c>
      <c r="J86" s="89">
        <f t="shared" ref="J86:S86" si="40">SUM(J83,J84,J85)</f>
        <v>0</v>
      </c>
      <c r="K86" s="89">
        <f t="shared" si="40"/>
        <v>0</v>
      </c>
      <c r="L86" s="89">
        <f t="shared" si="40"/>
        <v>0</v>
      </c>
      <c r="M86" s="89">
        <f t="shared" si="40"/>
        <v>0</v>
      </c>
      <c r="N86" s="89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123">
        <v>0</v>
      </c>
      <c r="F87" s="121">
        <v>1.2</v>
      </c>
      <c r="G87" s="121">
        <v>36</v>
      </c>
      <c r="H87" s="122">
        <f>E87*F87</f>
        <v>0</v>
      </c>
      <c r="I87" s="122">
        <f>E87*G87</f>
        <v>0</v>
      </c>
      <c r="J87" s="82">
        <f>(E87*F87)</f>
        <v>0</v>
      </c>
      <c r="K87" s="82">
        <f>E87*G87</f>
        <v>0</v>
      </c>
      <c r="L87" s="83">
        <f>SUM(J87,K87)</f>
        <v>0</v>
      </c>
      <c r="M87" s="84">
        <f t="shared" ref="M87:N89" si="41">SUM(J87-O87)</f>
        <v>0</v>
      </c>
      <c r="N87" s="84">
        <f t="shared" si="41"/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123">
        <v>0</v>
      </c>
      <c r="F88" s="121">
        <v>1.2</v>
      </c>
      <c r="G88" s="121">
        <v>36</v>
      </c>
      <c r="H88" s="122">
        <f>E88*F88</f>
        <v>0</v>
      </c>
      <c r="I88" s="122">
        <f>E88*G88</f>
        <v>0</v>
      </c>
      <c r="J88" s="82">
        <f>(E88*F88)</f>
        <v>0</v>
      </c>
      <c r="K88" s="82">
        <f>E88*G88</f>
        <v>0</v>
      </c>
      <c r="L88" s="83">
        <f>SUM(J88,K88)</f>
        <v>0</v>
      </c>
      <c r="M88" s="84">
        <f t="shared" si="41"/>
        <v>0</v>
      </c>
      <c r="N88" s="84">
        <f t="shared" si="41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123">
        <v>0</v>
      </c>
      <c r="F89" s="121">
        <v>1.2</v>
      </c>
      <c r="G89" s="121">
        <v>36</v>
      </c>
      <c r="H89" s="122">
        <f>E89*F89</f>
        <v>0</v>
      </c>
      <c r="I89" s="122">
        <f>E89*G89</f>
        <v>0</v>
      </c>
      <c r="J89" s="82">
        <f>(E89*F89)</f>
        <v>0</v>
      </c>
      <c r="K89" s="82">
        <f>E89*G89</f>
        <v>0</v>
      </c>
      <c r="L89" s="83">
        <f>SUM(J89,K89)</f>
        <v>0</v>
      </c>
      <c r="M89" s="84">
        <f t="shared" si="41"/>
        <v>0</v>
      </c>
      <c r="N89" s="84">
        <f t="shared" si="41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9">
        <f>SUM(E87,E88,E89)</f>
        <v>0</v>
      </c>
      <c r="F90" s="89"/>
      <c r="G90" s="89"/>
      <c r="H90" s="124">
        <f>SUM(H87:H89)</f>
        <v>0</v>
      </c>
      <c r="I90" s="124">
        <f>SUM(I87:I89)</f>
        <v>0</v>
      </c>
      <c r="J90" s="89">
        <f t="shared" ref="J90:S90" si="42">SUM(J87,J88,J89)</f>
        <v>0</v>
      </c>
      <c r="K90" s="89">
        <f t="shared" si="42"/>
        <v>0</v>
      </c>
      <c r="L90" s="89">
        <f t="shared" si="42"/>
        <v>0</v>
      </c>
      <c r="M90" s="89">
        <f t="shared" si="42"/>
        <v>0</v>
      </c>
      <c r="N90" s="89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123">
        <v>0</v>
      </c>
      <c r="F91" s="121">
        <v>1.2</v>
      </c>
      <c r="G91" s="121">
        <v>36</v>
      </c>
      <c r="H91" s="122">
        <f>E91*F91</f>
        <v>0</v>
      </c>
      <c r="I91" s="122">
        <f>E91*G91</f>
        <v>0</v>
      </c>
      <c r="J91" s="82">
        <f>(E91*F91)</f>
        <v>0</v>
      </c>
      <c r="K91" s="82">
        <f>E91*G91</f>
        <v>0</v>
      </c>
      <c r="L91" s="83">
        <f>SUM(J91,K91)</f>
        <v>0</v>
      </c>
      <c r="M91" s="84">
        <f t="shared" ref="M91:N93" si="43">SUM(J91-O91)</f>
        <v>0</v>
      </c>
      <c r="N91" s="84">
        <f t="shared" si="43"/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123">
        <v>0</v>
      </c>
      <c r="F92" s="121">
        <v>1.2</v>
      </c>
      <c r="G92" s="121">
        <v>36</v>
      </c>
      <c r="H92" s="122">
        <f>E92*F92</f>
        <v>0</v>
      </c>
      <c r="I92" s="122">
        <f>E92*G92</f>
        <v>0</v>
      </c>
      <c r="J92" s="82">
        <f>(E92*F92)</f>
        <v>0</v>
      </c>
      <c r="K92" s="82">
        <f>E92*G92</f>
        <v>0</v>
      </c>
      <c r="L92" s="83">
        <f>SUM(J92,K92)</f>
        <v>0</v>
      </c>
      <c r="M92" s="84">
        <f t="shared" si="43"/>
        <v>0</v>
      </c>
      <c r="N92" s="84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123">
        <v>0</v>
      </c>
      <c r="F93" s="121">
        <v>1.2</v>
      </c>
      <c r="G93" s="121">
        <v>36</v>
      </c>
      <c r="H93" s="122">
        <f>E93*F93</f>
        <v>0</v>
      </c>
      <c r="I93" s="122">
        <f>E93*G93</f>
        <v>0</v>
      </c>
      <c r="J93" s="82">
        <f>(E93*F93)</f>
        <v>0</v>
      </c>
      <c r="K93" s="82">
        <f>E93*G93</f>
        <v>0</v>
      </c>
      <c r="L93" s="83">
        <f>SUM(J93,K93)</f>
        <v>0</v>
      </c>
      <c r="M93" s="84">
        <f t="shared" si="43"/>
        <v>0</v>
      </c>
      <c r="N93" s="84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9">
        <f>SUM(E91,E92,E93)</f>
        <v>0</v>
      </c>
      <c r="F94" s="89"/>
      <c r="G94" s="89"/>
      <c r="H94" s="124">
        <f>SUM(H91:H93)</f>
        <v>0</v>
      </c>
      <c r="I94" s="124">
        <f>SUM(I91:I93)</f>
        <v>0</v>
      </c>
      <c r="J94" s="89">
        <f t="shared" ref="J94:S94" si="44">SUM(J91,J92,J93)</f>
        <v>0</v>
      </c>
      <c r="K94" s="89">
        <f t="shared" si="44"/>
        <v>0</v>
      </c>
      <c r="L94" s="89">
        <f t="shared" si="44"/>
        <v>0</v>
      </c>
      <c r="M94" s="89">
        <f t="shared" si="44"/>
        <v>0</v>
      </c>
      <c r="N94" s="89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6">
        <f>SUM(E82+E86+E90+E94)</f>
        <v>0</v>
      </c>
      <c r="F95" s="116"/>
      <c r="G95" s="116"/>
      <c r="H95" s="116">
        <f>SUM(H82+H86+H90+H94)</f>
        <v>0</v>
      </c>
      <c r="I95" s="116">
        <f>SUM(I82+I86+I90+I94)</f>
        <v>0</v>
      </c>
      <c r="J95" s="116">
        <f t="shared" ref="J95:S95" si="45">SUM(J82+J86+J90+J94)</f>
        <v>0</v>
      </c>
      <c r="K95" s="116">
        <f t="shared" si="45"/>
        <v>0</v>
      </c>
      <c r="L95" s="116">
        <f t="shared" si="45"/>
        <v>0</v>
      </c>
      <c r="M95" s="116">
        <f t="shared" si="45"/>
        <v>0</v>
      </c>
      <c r="N95" s="116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6">
        <f>E95+'2015'!E96</f>
        <v>5892.91</v>
      </c>
      <c r="F96" s="96"/>
      <c r="G96" s="96"/>
      <c r="H96" s="96">
        <f>H95+'2015'!H96</f>
        <v>7071.4919999999993</v>
      </c>
      <c r="I96" s="96">
        <f>I95+'2015'!I96</f>
        <v>49741.87</v>
      </c>
      <c r="J96" s="96">
        <f>J95+'2015'!J96</f>
        <v>7071.4919999999993</v>
      </c>
      <c r="K96" s="96">
        <f>K95+'2015'!K96</f>
        <v>49741.87</v>
      </c>
      <c r="L96" s="96">
        <f>L95+'2015'!L96</f>
        <v>56813.362000000001</v>
      </c>
      <c r="M96" s="96">
        <f>M95+'2015'!M96</f>
        <v>0</v>
      </c>
      <c r="N96" s="96">
        <f>N95+'2015'!N96</f>
        <v>0</v>
      </c>
      <c r="O96" s="96">
        <f>O95+'2015'!O96</f>
        <v>0</v>
      </c>
      <c r="P96" s="96">
        <f>P95+'2015'!P96</f>
        <v>0</v>
      </c>
      <c r="Q96" s="96">
        <f>Q95+'2015'!Q96</f>
        <v>0</v>
      </c>
      <c r="R96" s="96">
        <f>R95+'2015'!R96</f>
        <v>0</v>
      </c>
      <c r="S96" s="96">
        <f>S95+'2015'!S96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120">
        <v>114.28</v>
      </c>
      <c r="F97" s="121">
        <v>1.2</v>
      </c>
      <c r="G97" s="121">
        <v>36</v>
      </c>
      <c r="H97" s="122">
        <f>E97*F97</f>
        <v>137.136</v>
      </c>
      <c r="I97" s="122">
        <f>E97*G97</f>
        <v>4114.08</v>
      </c>
      <c r="J97" s="82">
        <f>(E97*F97)</f>
        <v>137.136</v>
      </c>
      <c r="K97" s="82">
        <f>E97*G97</f>
        <v>4114.08</v>
      </c>
      <c r="L97" s="83">
        <f>SUM(J97,K97)</f>
        <v>4251.2160000000003</v>
      </c>
      <c r="M97" s="84">
        <f t="shared" ref="M97:N99" si="46">J97-H97</f>
        <v>0</v>
      </c>
      <c r="N97" s="84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123">
        <v>139.74</v>
      </c>
      <c r="F98" s="121">
        <v>1.2</v>
      </c>
      <c r="G98" s="121">
        <v>36</v>
      </c>
      <c r="H98" s="122">
        <f>E98*F98</f>
        <v>167.68800000000002</v>
      </c>
      <c r="I98" s="122">
        <f>E98*G98</f>
        <v>5030.6400000000003</v>
      </c>
      <c r="J98" s="82">
        <f>(E98*F98)</f>
        <v>167.68800000000002</v>
      </c>
      <c r="K98" s="82">
        <f>E98*G98</f>
        <v>5030.6400000000003</v>
      </c>
      <c r="L98" s="83">
        <f>SUM(J98,K98)</f>
        <v>5198.3280000000004</v>
      </c>
      <c r="M98" s="84">
        <f t="shared" si="46"/>
        <v>0</v>
      </c>
      <c r="N98" s="84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123">
        <v>160.82</v>
      </c>
      <c r="F99" s="121">
        <v>1.2</v>
      </c>
      <c r="G99" s="121">
        <v>36</v>
      </c>
      <c r="H99" s="122">
        <f>E99*F99</f>
        <v>192.98399999999998</v>
      </c>
      <c r="I99" s="122">
        <f>E99*G99</f>
        <v>5789.5199999999995</v>
      </c>
      <c r="J99" s="82">
        <f>(E99*F99)</f>
        <v>192.98399999999998</v>
      </c>
      <c r="K99" s="82">
        <f>E99*G99</f>
        <v>5789.5199999999995</v>
      </c>
      <c r="L99" s="83">
        <f>SUM(J99,K99)</f>
        <v>5982.5039999999999</v>
      </c>
      <c r="M99" s="84">
        <f t="shared" si="46"/>
        <v>0</v>
      </c>
      <c r="N99" s="84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9">
        <f>SUM(E97,E98,E99)</f>
        <v>414.84000000000003</v>
      </c>
      <c r="F100" s="89"/>
      <c r="G100" s="89"/>
      <c r="H100" s="89">
        <f>SUM(H97,H98,H99)</f>
        <v>497.80799999999999</v>
      </c>
      <c r="I100" s="89">
        <f>SUM(I97,I98,I99)</f>
        <v>14934.240000000002</v>
      </c>
      <c r="J100" s="89">
        <f t="shared" ref="J100:S100" si="47">SUM(J97,J98,J99)</f>
        <v>497.80799999999999</v>
      </c>
      <c r="K100" s="89">
        <f t="shared" si="47"/>
        <v>14934.240000000002</v>
      </c>
      <c r="L100" s="89">
        <f t="shared" si="47"/>
        <v>15432.048000000003</v>
      </c>
      <c r="M100" s="89">
        <f t="shared" si="47"/>
        <v>0</v>
      </c>
      <c r="N100" s="89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120">
        <v>130.84</v>
      </c>
      <c r="F101" s="121">
        <v>1.2</v>
      </c>
      <c r="G101" s="121">
        <v>36</v>
      </c>
      <c r="H101" s="122">
        <f>E101*F101</f>
        <v>157.00800000000001</v>
      </c>
      <c r="I101" s="122">
        <f>E101*G101</f>
        <v>4710.24</v>
      </c>
      <c r="J101" s="82">
        <f>(E101*F101)</f>
        <v>157.00800000000001</v>
      </c>
      <c r="K101" s="82">
        <f>E101*G101</f>
        <v>4710.24</v>
      </c>
      <c r="L101" s="83">
        <f>SUM(J101,K101)</f>
        <v>4867.2479999999996</v>
      </c>
      <c r="M101" s="84">
        <f t="shared" ref="M101:N103" si="48">J101-H101</f>
        <v>0</v>
      </c>
      <c r="N101" s="84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120">
        <v>183.48</v>
      </c>
      <c r="F102" s="121">
        <v>1.2</v>
      </c>
      <c r="G102" s="121">
        <v>36</v>
      </c>
      <c r="H102" s="122">
        <f>E102*F102</f>
        <v>220.17599999999999</v>
      </c>
      <c r="I102" s="122">
        <f>E102*G102</f>
        <v>6605.28</v>
      </c>
      <c r="J102" s="82">
        <f>(E102*F102)</f>
        <v>220.17599999999999</v>
      </c>
      <c r="K102" s="82">
        <f>E102*G102</f>
        <v>6605.28</v>
      </c>
      <c r="L102" s="83">
        <f>SUM(J102,K102)</f>
        <v>6825.4560000000001</v>
      </c>
      <c r="M102" s="84">
        <f t="shared" si="48"/>
        <v>0</v>
      </c>
      <c r="N102" s="84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120">
        <v>90.82</v>
      </c>
      <c r="F103" s="121">
        <v>1.2</v>
      </c>
      <c r="G103" s="121">
        <v>36</v>
      </c>
      <c r="H103" s="122">
        <f>E103*F103</f>
        <v>108.98399999999999</v>
      </c>
      <c r="I103" s="122">
        <f>E103*G103</f>
        <v>3269.5199999999995</v>
      </c>
      <c r="J103" s="82">
        <f>(E103*F103)</f>
        <v>108.98399999999999</v>
      </c>
      <c r="K103" s="82">
        <f>E103*G103</f>
        <v>3269.5199999999995</v>
      </c>
      <c r="L103" s="83">
        <f>SUM(J103,K103)</f>
        <v>3378.5039999999995</v>
      </c>
      <c r="M103" s="84">
        <f t="shared" si="48"/>
        <v>0</v>
      </c>
      <c r="N103" s="84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9">
        <f>SUM(E101,E102,E103)</f>
        <v>405.14</v>
      </c>
      <c r="F104" s="89"/>
      <c r="G104" s="89"/>
      <c r="H104" s="89">
        <f>SUM(H101,H102,H103)</f>
        <v>486.16799999999995</v>
      </c>
      <c r="I104" s="89">
        <f>SUM(I101,I102,I103)</f>
        <v>14585.04</v>
      </c>
      <c r="J104" s="89">
        <f t="shared" ref="J104:S104" si="49">SUM(J101,J102,J103)</f>
        <v>486.16799999999995</v>
      </c>
      <c r="K104" s="89">
        <f t="shared" si="49"/>
        <v>14585.04</v>
      </c>
      <c r="L104" s="89">
        <f t="shared" si="49"/>
        <v>15071.207999999999</v>
      </c>
      <c r="M104" s="89">
        <f t="shared" si="49"/>
        <v>0</v>
      </c>
      <c r="N104" s="89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120">
        <v>207.04</v>
      </c>
      <c r="F105" s="121">
        <v>1.2</v>
      </c>
      <c r="G105" s="121">
        <v>36</v>
      </c>
      <c r="H105" s="122">
        <f>E105*F105</f>
        <v>248.44799999999998</v>
      </c>
      <c r="I105" s="122">
        <f>E105*G105</f>
        <v>7453.44</v>
      </c>
      <c r="J105" s="82">
        <f>(E105*F105)</f>
        <v>248.44799999999998</v>
      </c>
      <c r="K105" s="82">
        <f>E105*G105</f>
        <v>7453.44</v>
      </c>
      <c r="L105" s="83">
        <f>SUM(J105,K105)</f>
        <v>7701.8879999999999</v>
      </c>
      <c r="M105" s="84">
        <f t="shared" ref="M105:N107" si="50">J105-H105</f>
        <v>0</v>
      </c>
      <c r="N105" s="84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120">
        <v>135.88</v>
      </c>
      <c r="F106" s="121">
        <v>1.2</v>
      </c>
      <c r="G106" s="121">
        <v>36</v>
      </c>
      <c r="H106" s="122">
        <f>E106*F106</f>
        <v>163.05599999999998</v>
      </c>
      <c r="I106" s="122">
        <f>E106*G106</f>
        <v>4891.68</v>
      </c>
      <c r="J106" s="82">
        <f>(E106*F106)</f>
        <v>163.05599999999998</v>
      </c>
      <c r="K106" s="82">
        <f>E106*G106</f>
        <v>4891.68</v>
      </c>
      <c r="L106" s="83">
        <f>SUM(J106,K106)</f>
        <v>5054.7359999999999</v>
      </c>
      <c r="M106" s="84">
        <f t="shared" si="50"/>
        <v>0</v>
      </c>
      <c r="N106" s="84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123">
        <v>221.88</v>
      </c>
      <c r="F107" s="121">
        <v>1.2</v>
      </c>
      <c r="G107" s="121">
        <v>36</v>
      </c>
      <c r="H107" s="122">
        <f>E107*F107</f>
        <v>266.25599999999997</v>
      </c>
      <c r="I107" s="122">
        <f>E107*G107</f>
        <v>7987.68</v>
      </c>
      <c r="J107" s="82">
        <f>(E107*F107)</f>
        <v>266.25599999999997</v>
      </c>
      <c r="K107" s="82">
        <f>E107*G107</f>
        <v>7987.68</v>
      </c>
      <c r="L107" s="83">
        <f>SUM(J107,K107)</f>
        <v>8253.9359999999997</v>
      </c>
      <c r="M107" s="84">
        <f t="shared" si="50"/>
        <v>0</v>
      </c>
      <c r="N107" s="84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9">
        <f>SUM(E105,E106,E107)</f>
        <v>564.79999999999995</v>
      </c>
      <c r="F108" s="89"/>
      <c r="G108" s="89"/>
      <c r="H108" s="89">
        <f>SUM(H105,H106,H107)</f>
        <v>677.76</v>
      </c>
      <c r="I108" s="89">
        <f>SUM(I105,I106,I107)</f>
        <v>20332.8</v>
      </c>
      <c r="J108" s="89">
        <f t="shared" ref="J108:S108" si="51">SUM(J105,J106,J107)</f>
        <v>677.76</v>
      </c>
      <c r="K108" s="89">
        <f t="shared" si="51"/>
        <v>20332.8</v>
      </c>
      <c r="L108" s="89">
        <f t="shared" si="51"/>
        <v>21010.559999999998</v>
      </c>
      <c r="M108" s="89">
        <f t="shared" si="51"/>
        <v>0</v>
      </c>
      <c r="N108" s="89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120">
        <v>211.96</v>
      </c>
      <c r="F109" s="121">
        <v>1.2</v>
      </c>
      <c r="G109" s="121">
        <v>36</v>
      </c>
      <c r="H109" s="122">
        <f>E109*F109</f>
        <v>254.352</v>
      </c>
      <c r="I109" s="122">
        <f>E109*G109</f>
        <v>7630.56</v>
      </c>
      <c r="J109" s="82">
        <f>(E109*F109)</f>
        <v>254.352</v>
      </c>
      <c r="K109" s="82">
        <f>E109*G109</f>
        <v>7630.56</v>
      </c>
      <c r="L109" s="83">
        <f>SUM(J109,K109)</f>
        <v>7884.9120000000003</v>
      </c>
      <c r="M109" s="84">
        <f t="shared" ref="M109:N111" si="52">J109-H109</f>
        <v>0</v>
      </c>
      <c r="N109" s="84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120">
        <v>147.16</v>
      </c>
      <c r="F110" s="121">
        <v>1.2</v>
      </c>
      <c r="G110" s="121">
        <v>36</v>
      </c>
      <c r="H110" s="122">
        <f>E110*F110</f>
        <v>176.59199999999998</v>
      </c>
      <c r="I110" s="122">
        <f>E110*G110</f>
        <v>5297.76</v>
      </c>
      <c r="J110" s="82">
        <f>(E110*F110)</f>
        <v>176.59199999999998</v>
      </c>
      <c r="K110" s="82">
        <f>E110*G110</f>
        <v>5297.76</v>
      </c>
      <c r="L110" s="83">
        <f>SUM(J110,K110)</f>
        <v>5474.3519999999999</v>
      </c>
      <c r="M110" s="84">
        <f t="shared" si="52"/>
        <v>0</v>
      </c>
      <c r="N110" s="84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123">
        <v>620.66</v>
      </c>
      <c r="F111" s="121">
        <v>1.2</v>
      </c>
      <c r="G111" s="121">
        <v>36</v>
      </c>
      <c r="H111" s="122">
        <v>744.79199999999992</v>
      </c>
      <c r="I111" s="122">
        <v>22343.759999999998</v>
      </c>
      <c r="J111" s="82">
        <f>(E111*F111)</f>
        <v>744.79199999999992</v>
      </c>
      <c r="K111" s="82">
        <f>E111*G111</f>
        <v>22343.759999999998</v>
      </c>
      <c r="L111" s="83">
        <f>SUM(J111,K111)</f>
        <v>23088.552</v>
      </c>
      <c r="M111" s="84">
        <f t="shared" si="52"/>
        <v>0</v>
      </c>
      <c r="N111" s="84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9">
        <f>SUM(E109,E110,E111)</f>
        <v>979.78</v>
      </c>
      <c r="F112" s="89"/>
      <c r="G112" s="89"/>
      <c r="H112" s="89">
        <f>SUM(H109,H110,H111)</f>
        <v>1175.7359999999999</v>
      </c>
      <c r="I112" s="89">
        <f>SUM(I109,I110,I111)</f>
        <v>35272.080000000002</v>
      </c>
      <c r="J112" s="89">
        <f t="shared" ref="J112:S112" si="53">SUM(J109,J110,J111)</f>
        <v>1175.7359999999999</v>
      </c>
      <c r="K112" s="89">
        <f t="shared" si="53"/>
        <v>35272.080000000002</v>
      </c>
      <c r="L112" s="89">
        <f t="shared" si="53"/>
        <v>36447.815999999999</v>
      </c>
      <c r="M112" s="89">
        <f t="shared" si="53"/>
        <v>0</v>
      </c>
      <c r="N112" s="89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6">
        <f>SUM(E100+E104+E108+E112)</f>
        <v>2364.56</v>
      </c>
      <c r="F113" s="116"/>
      <c r="G113" s="116"/>
      <c r="H113" s="116">
        <f>SUM(H100+H104+H108+H112)</f>
        <v>2837.4719999999998</v>
      </c>
      <c r="I113" s="116">
        <f>SUM(I100+I104+I108+I112)</f>
        <v>85124.160000000003</v>
      </c>
      <c r="J113" s="116">
        <f t="shared" ref="J113:S113" si="54">SUM(J100+J104+J108+J112)</f>
        <v>2837.4719999999998</v>
      </c>
      <c r="K113" s="116">
        <f t="shared" si="54"/>
        <v>85124.160000000003</v>
      </c>
      <c r="L113" s="116">
        <f t="shared" si="54"/>
        <v>87961.631999999998</v>
      </c>
      <c r="M113" s="116">
        <f t="shared" si="54"/>
        <v>0</v>
      </c>
      <c r="N113" s="116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6">
        <f>E113+'2015'!E114</f>
        <v>6630.4499999999989</v>
      </c>
      <c r="F114" s="96"/>
      <c r="G114" s="96"/>
      <c r="H114" s="96">
        <f>H113+'2015'!H114</f>
        <v>7956.5399999999991</v>
      </c>
      <c r="I114" s="96">
        <f>I113+'2015'!I114</f>
        <v>180238.08000000002</v>
      </c>
      <c r="J114" s="96">
        <f>J113+'2015'!J114</f>
        <v>7956.5399999999991</v>
      </c>
      <c r="K114" s="96">
        <f>K113+'2015'!K114</f>
        <v>180238.08000000002</v>
      </c>
      <c r="L114" s="96">
        <f>L113+'2015'!L114</f>
        <v>188194.62</v>
      </c>
      <c r="M114" s="96">
        <f>M113+'2015'!M114</f>
        <v>0</v>
      </c>
      <c r="N114" s="96">
        <f>N113+'2015'!N114</f>
        <v>0</v>
      </c>
      <c r="O114" s="96">
        <f>O113+'2015'!O114</f>
        <v>0</v>
      </c>
      <c r="P114" s="96">
        <f>P113+'2015'!P114</f>
        <v>0</v>
      </c>
      <c r="Q114" s="96">
        <f>Q113+'2015'!Q114</f>
        <v>0</v>
      </c>
      <c r="R114" s="96">
        <f>R113+'2015'!R114</f>
        <v>0</v>
      </c>
      <c r="S114" s="96">
        <f>S113+'2015'!S114</f>
        <v>0</v>
      </c>
      <c r="T114" s="97"/>
    </row>
    <row r="115" spans="1:20" s="70" customFormat="1" ht="38.25" x14ac:dyDescent="0.2">
      <c r="D115" s="119" t="s">
        <v>52</v>
      </c>
      <c r="E115" s="107">
        <f>E23+E41+E59+E77+E95+E113</f>
        <v>32413.26</v>
      </c>
      <c r="F115" s="107"/>
      <c r="G115" s="107"/>
      <c r="H115" s="107">
        <f t="shared" ref="H115:N115" si="55">H23+H41+H59+H77+H95+H113</f>
        <v>38895.911999999997</v>
      </c>
      <c r="I115" s="107">
        <f t="shared" si="55"/>
        <v>1166877.3600000001</v>
      </c>
      <c r="J115" s="107">
        <f t="shared" si="55"/>
        <v>38895.911999999997</v>
      </c>
      <c r="K115" s="107">
        <f t="shared" si="55"/>
        <v>1166877.3600000001</v>
      </c>
      <c r="L115" s="107">
        <f t="shared" si="55"/>
        <v>1205773.2719999999</v>
      </c>
      <c r="M115" s="107">
        <f t="shared" si="55"/>
        <v>0</v>
      </c>
      <c r="N115" s="107">
        <f t="shared" si="55"/>
        <v>0</v>
      </c>
      <c r="O115" s="126"/>
    </row>
    <row r="116" spans="1:20" s="70" customFormat="1" x14ac:dyDescent="0.2">
      <c r="O116" s="109"/>
    </row>
    <row r="117" spans="1:20" s="70" customFormat="1" x14ac:dyDescent="0.2">
      <c r="O117" s="109"/>
    </row>
    <row r="118" spans="1:20" s="70" customFormat="1" x14ac:dyDescent="0.2">
      <c r="O118" s="109"/>
    </row>
    <row r="119" spans="1:20" s="70" customFormat="1" x14ac:dyDescent="0.2">
      <c r="O119" s="109"/>
    </row>
    <row r="120" spans="1:20" s="70" customFormat="1" x14ac:dyDescent="0.2">
      <c r="O120" s="109"/>
    </row>
  </sheetData>
  <mergeCells count="37">
    <mergeCell ref="C1:D1"/>
    <mergeCell ref="A2:A5"/>
    <mergeCell ref="B2:B5"/>
    <mergeCell ref="C2:C5"/>
    <mergeCell ref="D2:E4"/>
    <mergeCell ref="A7:A21"/>
    <mergeCell ref="H2:I4"/>
    <mergeCell ref="B7:B21"/>
    <mergeCell ref="G2:G5"/>
    <mergeCell ref="O2:O5"/>
    <mergeCell ref="K2:K5"/>
    <mergeCell ref="L2:L5"/>
    <mergeCell ref="C7:C21"/>
    <mergeCell ref="F2:F5"/>
    <mergeCell ref="B97:B111"/>
    <mergeCell ref="C25:C39"/>
    <mergeCell ref="A97:A111"/>
    <mergeCell ref="C97:C111"/>
    <mergeCell ref="A25:A39"/>
    <mergeCell ref="B61:B75"/>
    <mergeCell ref="A61:A75"/>
    <mergeCell ref="C61:C75"/>
    <mergeCell ref="A43:A57"/>
    <mergeCell ref="C43:C57"/>
    <mergeCell ref="B43:B57"/>
    <mergeCell ref="A79:A93"/>
    <mergeCell ref="C79:C93"/>
    <mergeCell ref="B79:B93"/>
    <mergeCell ref="B25:B39"/>
    <mergeCell ref="T2:T5"/>
    <mergeCell ref="P2:P5"/>
    <mergeCell ref="M2:M5"/>
    <mergeCell ref="N2:N5"/>
    <mergeCell ref="J2:J5"/>
    <mergeCell ref="S2:S5"/>
    <mergeCell ref="Q2:Q5"/>
    <mergeCell ref="R2:R5"/>
  </mergeCells>
  <phoneticPr fontId="12" type="noConversion"/>
  <pageMargins left="0.7" right="0.59" top="0.75" bottom="0.75" header="0.3" footer="0.3"/>
  <pageSetup paperSize="9" scale="47" orientation="landscape" r:id="rId1"/>
  <rowBreaks count="1" manualBreakCount="1">
    <brk id="60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topLeftCell="A70" zoomScale="75" zoomScaleNormal="75" zoomScaleSheetLayoutView="75" workbookViewId="0">
      <selection activeCell="I1" sqref="I1:I1048576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78" customWidth="1"/>
    <col min="6" max="7" width="12.85546875" style="78" customWidth="1"/>
    <col min="8" max="8" width="10" style="78" customWidth="1"/>
    <col min="9" max="9" width="12.140625" style="78" bestFit="1" customWidth="1"/>
    <col min="10" max="14" width="12.85546875" style="78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2017</v>
      </c>
      <c r="D1" s="161"/>
      <c r="E1" s="69"/>
      <c r="F1" s="68"/>
      <c r="G1" s="68"/>
      <c r="H1" s="69"/>
      <c r="I1" s="69"/>
      <c r="J1" s="68"/>
      <c r="K1" s="68"/>
      <c r="L1" s="68"/>
      <c r="M1" s="69"/>
      <c r="N1" s="69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62" t="s">
        <v>42</v>
      </c>
      <c r="G2" s="162" t="s">
        <v>43</v>
      </c>
      <c r="H2" s="196" t="s">
        <v>39</v>
      </c>
      <c r="I2" s="197"/>
      <c r="J2" s="162" t="s">
        <v>38</v>
      </c>
      <c r="K2" s="162" t="s">
        <v>37</v>
      </c>
      <c r="L2" s="162" t="s">
        <v>5</v>
      </c>
      <c r="M2" s="162" t="s">
        <v>36</v>
      </c>
      <c r="N2" s="162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63"/>
      <c r="G3" s="163"/>
      <c r="H3" s="198"/>
      <c r="I3" s="199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63"/>
      <c r="G4" s="163"/>
      <c r="H4" s="200"/>
      <c r="I4" s="201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2" t="s">
        <v>7</v>
      </c>
      <c r="F5" s="164"/>
      <c r="G5" s="164"/>
      <c r="H5" s="71" t="s">
        <v>40</v>
      </c>
      <c r="I5" s="71" t="s">
        <v>41</v>
      </c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11</v>
      </c>
      <c r="G6" s="75">
        <v>11</v>
      </c>
      <c r="H6" s="75"/>
      <c r="I6" s="75"/>
      <c r="J6" s="75">
        <v>8</v>
      </c>
      <c r="K6" s="75">
        <v>9</v>
      </c>
      <c r="L6" s="75">
        <v>10</v>
      </c>
      <c r="M6" s="75">
        <v>17</v>
      </c>
      <c r="N6" s="75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120">
        <v>718.04</v>
      </c>
      <c r="F7" s="121">
        <v>1.2</v>
      </c>
      <c r="G7" s="121">
        <v>20</v>
      </c>
      <c r="H7" s="122">
        <v>861.64799999999991</v>
      </c>
      <c r="I7" s="122">
        <v>14360.8</v>
      </c>
      <c r="J7" s="82">
        <f>(E7*F7)</f>
        <v>861.64799999999991</v>
      </c>
      <c r="K7" s="82">
        <f>E7*G7</f>
        <v>14360.8</v>
      </c>
      <c r="L7" s="83">
        <f>SUM(J7,K7)</f>
        <v>15222.447999999999</v>
      </c>
      <c r="M7" s="84">
        <f t="shared" ref="M7:N9" si="0">J7-H7</f>
        <v>0</v>
      </c>
      <c r="N7" s="84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123">
        <v>853.12</v>
      </c>
      <c r="F8" s="121">
        <v>1.2</v>
      </c>
      <c r="G8" s="121">
        <v>20</v>
      </c>
      <c r="H8" s="122">
        <v>1023.7439999999999</v>
      </c>
      <c r="I8" s="122">
        <v>17062.400000000001</v>
      </c>
      <c r="J8" s="82">
        <f>(E8*F8)</f>
        <v>1023.7439999999999</v>
      </c>
      <c r="K8" s="82">
        <f>E8*G8</f>
        <v>17062.400000000001</v>
      </c>
      <c r="L8" s="83">
        <f>SUM(J8,K8)</f>
        <v>18086.144</v>
      </c>
      <c r="M8" s="84">
        <f t="shared" si="0"/>
        <v>0</v>
      </c>
      <c r="N8" s="84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123">
        <v>1076.25</v>
      </c>
      <c r="F9" s="121">
        <v>1.2</v>
      </c>
      <c r="G9" s="121">
        <v>20</v>
      </c>
      <c r="H9" s="122">
        <v>1291.5</v>
      </c>
      <c r="I9" s="122">
        <v>21525</v>
      </c>
      <c r="J9" s="82">
        <f>(E9*F9)</f>
        <v>1291.5</v>
      </c>
      <c r="K9" s="82">
        <f>E9*G9</f>
        <v>21525</v>
      </c>
      <c r="L9" s="83">
        <f>SUM(J9,K9)</f>
        <v>22816.5</v>
      </c>
      <c r="M9" s="84">
        <f t="shared" si="0"/>
        <v>0</v>
      </c>
      <c r="N9" s="84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9">
        <f>SUM(E7,E8,E9)</f>
        <v>2647.41</v>
      </c>
      <c r="F10" s="89"/>
      <c r="G10" s="89"/>
      <c r="H10" s="89">
        <f>SUM(H7,H8,H9)</f>
        <v>3176.8919999999998</v>
      </c>
      <c r="I10" s="89">
        <f>SUM(I7,I8,I9)</f>
        <v>52948.2</v>
      </c>
      <c r="J10" s="89">
        <f t="shared" ref="J10:S10" si="1">SUM(J7,J8,J9)</f>
        <v>3176.8919999999998</v>
      </c>
      <c r="K10" s="89">
        <f t="shared" si="1"/>
        <v>52948.2</v>
      </c>
      <c r="L10" s="89">
        <f t="shared" si="1"/>
        <v>56125.091999999997</v>
      </c>
      <c r="M10" s="89">
        <f t="shared" si="1"/>
        <v>0</v>
      </c>
      <c r="N10" s="89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127">
        <v>1879.42</v>
      </c>
      <c r="F11" s="121">
        <v>1.2</v>
      </c>
      <c r="G11" s="121">
        <v>20</v>
      </c>
      <c r="H11" s="122">
        <v>2255.3040000000001</v>
      </c>
      <c r="I11" s="122">
        <v>37588.400000000001</v>
      </c>
      <c r="J11" s="82">
        <f>(E11*F11)</f>
        <v>2255.3040000000001</v>
      </c>
      <c r="K11" s="82">
        <f>E11*G11</f>
        <v>37588.400000000001</v>
      </c>
      <c r="L11" s="83">
        <f>SUM(J11,K11)</f>
        <v>39843.703999999998</v>
      </c>
      <c r="M11" s="84">
        <f t="shared" ref="M11:N13" si="2">J11-H11</f>
        <v>0</v>
      </c>
      <c r="N11" s="84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127">
        <v>1776.79</v>
      </c>
      <c r="F12" s="121">
        <v>1.2</v>
      </c>
      <c r="G12" s="121">
        <v>20</v>
      </c>
      <c r="H12" s="122">
        <v>2132.1479999999997</v>
      </c>
      <c r="I12" s="122">
        <v>35535.800000000003</v>
      </c>
      <c r="J12" s="82">
        <f>(E12*F12)</f>
        <v>2132.1479999999997</v>
      </c>
      <c r="K12" s="82">
        <f>E12*G12</f>
        <v>35535.800000000003</v>
      </c>
      <c r="L12" s="83">
        <f>SUM(J12,K12)</f>
        <v>37667.948000000004</v>
      </c>
      <c r="M12" s="84">
        <f t="shared" si="2"/>
        <v>0</v>
      </c>
      <c r="N12" s="84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127">
        <v>1155.25</v>
      </c>
      <c r="F13" s="121">
        <v>1.2</v>
      </c>
      <c r="G13" s="121">
        <v>20</v>
      </c>
      <c r="H13" s="122">
        <v>1386.3</v>
      </c>
      <c r="I13" s="122">
        <v>23105</v>
      </c>
      <c r="J13" s="82">
        <f>(E13*F13)</f>
        <v>1386.3</v>
      </c>
      <c r="K13" s="82">
        <f>E13*G13</f>
        <v>23105</v>
      </c>
      <c r="L13" s="83">
        <f>SUM(J13,K13)</f>
        <v>24491.3</v>
      </c>
      <c r="M13" s="84">
        <f t="shared" si="2"/>
        <v>0</v>
      </c>
      <c r="N13" s="84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9">
        <f>SUM(E11,E12,E13)</f>
        <v>4811.46</v>
      </c>
      <c r="F14" s="89"/>
      <c r="G14" s="89"/>
      <c r="H14" s="89">
        <f>SUM(H11,H12,H13)</f>
        <v>5773.7519999999995</v>
      </c>
      <c r="I14" s="89">
        <f>SUM(I11,I12,I13)</f>
        <v>96229.200000000012</v>
      </c>
      <c r="J14" s="89">
        <f t="shared" ref="J14:S14" si="3">SUM(J11,J12,J13)</f>
        <v>5773.7519999999995</v>
      </c>
      <c r="K14" s="89">
        <f t="shared" si="3"/>
        <v>96229.200000000012</v>
      </c>
      <c r="L14" s="89">
        <f t="shared" si="3"/>
        <v>102002.952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127">
        <v>1214.3800000000001</v>
      </c>
      <c r="F15" s="121">
        <v>1.2</v>
      </c>
      <c r="G15" s="121">
        <v>20</v>
      </c>
      <c r="H15" s="122">
        <v>1457.2560000000001</v>
      </c>
      <c r="I15" s="122">
        <v>24287.600000000002</v>
      </c>
      <c r="J15" s="82">
        <f>(E15*F15)</f>
        <v>1457.2560000000001</v>
      </c>
      <c r="K15" s="82">
        <f>E15*G15</f>
        <v>24287.600000000002</v>
      </c>
      <c r="L15" s="83">
        <f>SUM(J15,K15)</f>
        <v>25744.856000000003</v>
      </c>
      <c r="M15" s="84">
        <f t="shared" ref="M15:N17" si="4">J15-H15</f>
        <v>0</v>
      </c>
      <c r="N15" s="84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127">
        <v>1315.7</v>
      </c>
      <c r="F16" s="121">
        <v>1.2</v>
      </c>
      <c r="G16" s="121">
        <v>20</v>
      </c>
      <c r="H16" s="122">
        <v>1578.84</v>
      </c>
      <c r="I16" s="122">
        <v>26314</v>
      </c>
      <c r="J16" s="82">
        <f>(E16*F16)</f>
        <v>1578.84</v>
      </c>
      <c r="K16" s="82">
        <f>E16*G16</f>
        <v>26314</v>
      </c>
      <c r="L16" s="83">
        <f>SUM(J16,K16)</f>
        <v>27892.84</v>
      </c>
      <c r="M16" s="84">
        <f t="shared" si="4"/>
        <v>0</v>
      </c>
      <c r="N16" s="84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127">
        <v>1205.99</v>
      </c>
      <c r="F17" s="121">
        <v>1.2</v>
      </c>
      <c r="G17" s="121">
        <v>20</v>
      </c>
      <c r="H17" s="122">
        <v>1447.1879999999999</v>
      </c>
      <c r="I17" s="122">
        <v>24119.8</v>
      </c>
      <c r="J17" s="82">
        <f>(E17*F17)</f>
        <v>1447.1879999999999</v>
      </c>
      <c r="K17" s="82">
        <f>E17*G17</f>
        <v>24119.8</v>
      </c>
      <c r="L17" s="83">
        <f>SUM(J17,K17)</f>
        <v>25566.987999999998</v>
      </c>
      <c r="M17" s="84">
        <f t="shared" si="4"/>
        <v>0</v>
      </c>
      <c r="N17" s="84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9">
        <f>SUM(E15,E16,E17)</f>
        <v>3736.0699999999997</v>
      </c>
      <c r="F18" s="89"/>
      <c r="G18" s="89"/>
      <c r="H18" s="89">
        <f>SUM(H15,H16,H17)</f>
        <v>4483.2839999999997</v>
      </c>
      <c r="I18" s="89">
        <f>SUM(I15,I16,I17)</f>
        <v>74721.400000000009</v>
      </c>
      <c r="J18" s="89">
        <f t="shared" ref="J18:S18" si="5">SUM(J15,J16,J17)</f>
        <v>4483.2839999999997</v>
      </c>
      <c r="K18" s="89">
        <f t="shared" si="5"/>
        <v>74721.400000000009</v>
      </c>
      <c r="L18" s="89">
        <f t="shared" si="5"/>
        <v>79204.684000000008</v>
      </c>
      <c r="M18" s="89">
        <f t="shared" si="5"/>
        <v>0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120">
        <v>1454.36</v>
      </c>
      <c r="F19" s="121">
        <v>1.2</v>
      </c>
      <c r="G19" s="121">
        <v>20</v>
      </c>
      <c r="H19" s="122">
        <v>1745.2319999999997</v>
      </c>
      <c r="I19" s="122">
        <v>29087.199999999997</v>
      </c>
      <c r="J19" s="82">
        <f>(E19*F19)</f>
        <v>1745.2319999999997</v>
      </c>
      <c r="K19" s="82">
        <f>E19*G19</f>
        <v>29087.199999999997</v>
      </c>
      <c r="L19" s="83">
        <f>SUM(J19,K19)</f>
        <v>30832.431999999997</v>
      </c>
      <c r="M19" s="84">
        <f t="shared" ref="M19:N21" si="6">J19-H19</f>
        <v>0</v>
      </c>
      <c r="N19" s="84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120">
        <v>1663.7</v>
      </c>
      <c r="F20" s="121">
        <v>1.2</v>
      </c>
      <c r="G20" s="121">
        <v>20</v>
      </c>
      <c r="H20" s="122">
        <v>1996.44</v>
      </c>
      <c r="I20" s="122">
        <v>33274</v>
      </c>
      <c r="J20" s="82">
        <f>(E20*F20)</f>
        <v>1996.44</v>
      </c>
      <c r="K20" s="82">
        <f>E20*G20</f>
        <v>33274</v>
      </c>
      <c r="L20" s="83">
        <f>SUM(J20,K20)</f>
        <v>35270.44</v>
      </c>
      <c r="M20" s="84">
        <f t="shared" si="6"/>
        <v>0</v>
      </c>
      <c r="N20" s="84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123">
        <v>1271.26</v>
      </c>
      <c r="F21" s="121">
        <v>1.2</v>
      </c>
      <c r="G21" s="121">
        <v>20</v>
      </c>
      <c r="H21" s="122">
        <v>1525.5119999999999</v>
      </c>
      <c r="I21" s="122">
        <v>25425.200000000001</v>
      </c>
      <c r="J21" s="82">
        <f>(E21*F21)</f>
        <v>1525.5119999999999</v>
      </c>
      <c r="K21" s="82">
        <f>E21*G21</f>
        <v>25425.200000000001</v>
      </c>
      <c r="L21" s="83">
        <f>SUM(J21,K21)</f>
        <v>26950.712</v>
      </c>
      <c r="M21" s="84">
        <f t="shared" si="6"/>
        <v>0</v>
      </c>
      <c r="N21" s="84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9">
        <f>SUM(E19,E20,E21)</f>
        <v>4389.32</v>
      </c>
      <c r="F22" s="89"/>
      <c r="G22" s="89"/>
      <c r="H22" s="89">
        <f>SUM(H19,H20,H21)</f>
        <v>5267.1839999999993</v>
      </c>
      <c r="I22" s="89">
        <f>SUM(I19,I20,I21)</f>
        <v>87786.4</v>
      </c>
      <c r="J22" s="89">
        <f t="shared" ref="J22:S22" si="7">SUM(J19,J20,J21)</f>
        <v>5267.1839999999993</v>
      </c>
      <c r="K22" s="89">
        <f t="shared" si="7"/>
        <v>87786.4</v>
      </c>
      <c r="L22" s="89">
        <f t="shared" si="7"/>
        <v>93053.584000000003</v>
      </c>
      <c r="M22" s="89">
        <f t="shared" si="7"/>
        <v>0</v>
      </c>
      <c r="N22" s="89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6">
        <f>SUM(E10+E14+E18+E22)</f>
        <v>15584.259999999998</v>
      </c>
      <c r="F23" s="116"/>
      <c r="G23" s="116"/>
      <c r="H23" s="116">
        <f>SUM(H10+H14+H18+H22)</f>
        <v>18701.112000000001</v>
      </c>
      <c r="I23" s="116">
        <f>SUM(I10+I14+I18+I22)</f>
        <v>311685.20000000007</v>
      </c>
      <c r="J23" s="116">
        <f t="shared" ref="J23:S23" si="8">SUM(J10+J14+J18+J22)</f>
        <v>18701.112000000001</v>
      </c>
      <c r="K23" s="116">
        <f t="shared" si="8"/>
        <v>311685.20000000007</v>
      </c>
      <c r="L23" s="116">
        <f t="shared" si="8"/>
        <v>330386.31200000003</v>
      </c>
      <c r="M23" s="116">
        <f t="shared" si="8"/>
        <v>0</v>
      </c>
      <c r="N23" s="116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6">
        <f>E23+'2016'!E24</f>
        <v>116352.98999999999</v>
      </c>
      <c r="F24" s="96"/>
      <c r="G24" s="96"/>
      <c r="H24" s="96">
        <f>H23+'2016'!H24</f>
        <v>139623.58799999999</v>
      </c>
      <c r="I24" s="96">
        <f>I23+'2016'!I24</f>
        <v>2309646.04</v>
      </c>
      <c r="J24" s="96">
        <f>J23+'2016'!J24</f>
        <v>139623.58799999999</v>
      </c>
      <c r="K24" s="96">
        <f>K23+'2016'!K24</f>
        <v>2309646.04</v>
      </c>
      <c r="L24" s="96">
        <f>L23+'2016'!L24</f>
        <v>2449269.6279999996</v>
      </c>
      <c r="M24" s="96">
        <f>M23+'2016'!M24</f>
        <v>0</v>
      </c>
      <c r="N24" s="96">
        <f>N23+'2016'!N24</f>
        <v>0</v>
      </c>
      <c r="O24" s="96">
        <f>O23+'2016'!O24</f>
        <v>0</v>
      </c>
      <c r="P24" s="96">
        <f>P23+'2016'!P24</f>
        <v>0</v>
      </c>
      <c r="Q24" s="96">
        <f>Q23+'2016'!Q24</f>
        <v>0</v>
      </c>
      <c r="R24" s="96">
        <f>R23+'2016'!R24</f>
        <v>0</v>
      </c>
      <c r="S24" s="96">
        <f>S23+'2016'!S24</f>
        <v>0</v>
      </c>
      <c r="T24" s="97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120">
        <v>180.17</v>
      </c>
      <c r="F25" s="121">
        <v>1.2</v>
      </c>
      <c r="G25" s="121">
        <v>40</v>
      </c>
      <c r="H25" s="122">
        <f>E25*F25</f>
        <v>216.20399999999998</v>
      </c>
      <c r="I25" s="122">
        <v>7206.7999999999993</v>
      </c>
      <c r="J25" s="82">
        <f>(E25*F25)</f>
        <v>216.20399999999998</v>
      </c>
      <c r="K25" s="82">
        <f>E25*G25</f>
        <v>7206.7999999999993</v>
      </c>
      <c r="L25" s="83">
        <f>SUM(J25,K25)</f>
        <v>7423.003999999999</v>
      </c>
      <c r="M25" s="84">
        <f t="shared" ref="M25:N27" si="9">J25-H25</f>
        <v>0</v>
      </c>
      <c r="N25" s="84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123">
        <v>317.06</v>
      </c>
      <c r="F26" s="121">
        <v>1.2</v>
      </c>
      <c r="G26" s="121">
        <v>40</v>
      </c>
      <c r="H26" s="122">
        <f>E26*F26</f>
        <v>380.47199999999998</v>
      </c>
      <c r="I26" s="122">
        <f>E26*G26</f>
        <v>12682.4</v>
      </c>
      <c r="J26" s="82">
        <f>(E26*F26)</f>
        <v>380.47199999999998</v>
      </c>
      <c r="K26" s="82">
        <f>E26*G26</f>
        <v>12682.4</v>
      </c>
      <c r="L26" s="83">
        <f>SUM(J26,K26)</f>
        <v>13062.871999999999</v>
      </c>
      <c r="M26" s="84">
        <f t="shared" si="9"/>
        <v>0</v>
      </c>
      <c r="N26" s="84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123">
        <v>354.6</v>
      </c>
      <c r="F27" s="121">
        <v>1.2</v>
      </c>
      <c r="G27" s="121">
        <v>40</v>
      </c>
      <c r="H27" s="122">
        <f>E27*F27</f>
        <v>425.52000000000004</v>
      </c>
      <c r="I27" s="122">
        <f>E27*G27</f>
        <v>14184</v>
      </c>
      <c r="J27" s="82">
        <f>(E27*F27)</f>
        <v>425.52000000000004</v>
      </c>
      <c r="K27" s="82">
        <f>E27*G27</f>
        <v>14184</v>
      </c>
      <c r="L27" s="83">
        <f>SUM(J27,K27)</f>
        <v>14609.52</v>
      </c>
      <c r="M27" s="84">
        <f t="shared" si="9"/>
        <v>0</v>
      </c>
      <c r="N27" s="84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9">
        <f>SUM(E25,E26,E27)</f>
        <v>851.83</v>
      </c>
      <c r="F28" s="89"/>
      <c r="G28" s="89"/>
      <c r="H28" s="124">
        <f>SUM(H25:H27)</f>
        <v>1022.1959999999999</v>
      </c>
      <c r="I28" s="124">
        <f>SUM(I25:I27)</f>
        <v>34073.199999999997</v>
      </c>
      <c r="J28" s="89">
        <f t="shared" ref="J28:S28" si="10">SUM(J25,J26,J27)</f>
        <v>1022.1959999999999</v>
      </c>
      <c r="K28" s="89">
        <f t="shared" si="10"/>
        <v>34073.199999999997</v>
      </c>
      <c r="L28" s="89">
        <f t="shared" si="10"/>
        <v>35095.395999999993</v>
      </c>
      <c r="M28" s="89">
        <f t="shared" si="10"/>
        <v>0</v>
      </c>
      <c r="N28" s="89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120">
        <v>323.20999999999998</v>
      </c>
      <c r="F29" s="121">
        <v>1.2</v>
      </c>
      <c r="G29" s="121">
        <v>40</v>
      </c>
      <c r="H29" s="122">
        <f>E29*F29</f>
        <v>387.85199999999998</v>
      </c>
      <c r="I29" s="122">
        <f>E29*G29</f>
        <v>12928.4</v>
      </c>
      <c r="J29" s="82">
        <f>(E29*F29)</f>
        <v>387.85199999999998</v>
      </c>
      <c r="K29" s="82">
        <f>E29*G29</f>
        <v>12928.4</v>
      </c>
      <c r="L29" s="83">
        <f>SUM(J29,K29)</f>
        <v>13316.252</v>
      </c>
      <c r="M29" s="84">
        <f t="shared" ref="M29:N31" si="11">J29-H29</f>
        <v>0</v>
      </c>
      <c r="N29" s="84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120">
        <v>411.4</v>
      </c>
      <c r="F30" s="121">
        <v>1.2</v>
      </c>
      <c r="G30" s="121">
        <v>40</v>
      </c>
      <c r="H30" s="122">
        <v>493.68</v>
      </c>
      <c r="I30" s="122">
        <v>16456</v>
      </c>
      <c r="J30" s="82">
        <f>(E30*F30)</f>
        <v>493.67999999999995</v>
      </c>
      <c r="K30" s="82">
        <f>E30*G30</f>
        <v>16456</v>
      </c>
      <c r="L30" s="83">
        <f>SUM(J30,K30)</f>
        <v>16949.68</v>
      </c>
      <c r="M30" s="84">
        <f t="shared" si="11"/>
        <v>0</v>
      </c>
      <c r="N30" s="84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120">
        <v>354.61</v>
      </c>
      <c r="F31" s="121">
        <v>1.2</v>
      </c>
      <c r="G31" s="121">
        <v>40</v>
      </c>
      <c r="H31" s="122">
        <v>425.53</v>
      </c>
      <c r="I31" s="122">
        <v>14184.400000000001</v>
      </c>
      <c r="J31" s="82">
        <f>(E31*F31)</f>
        <v>425.53199999999998</v>
      </c>
      <c r="K31" s="82">
        <f>E31*G31</f>
        <v>14184.400000000001</v>
      </c>
      <c r="L31" s="83">
        <f>SUM(J31,K31)</f>
        <v>14609.932000000001</v>
      </c>
      <c r="M31" s="84">
        <f t="shared" si="11"/>
        <v>2.0000000000095497E-3</v>
      </c>
      <c r="N31" s="84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9">
        <f>SUM(E29,E30,E31)</f>
        <v>1089.2199999999998</v>
      </c>
      <c r="F32" s="89"/>
      <c r="G32" s="89"/>
      <c r="H32" s="124">
        <f>SUM(H29:H31)</f>
        <v>1307.0619999999999</v>
      </c>
      <c r="I32" s="124">
        <f>SUM(I29:I31)</f>
        <v>43568.800000000003</v>
      </c>
      <c r="J32" s="89">
        <f t="shared" ref="J32:S32" si="12">SUM(J29,J30,J31)</f>
        <v>1307.0639999999999</v>
      </c>
      <c r="K32" s="89">
        <f t="shared" si="12"/>
        <v>43568.800000000003</v>
      </c>
      <c r="L32" s="89">
        <f t="shared" si="12"/>
        <v>44875.864000000001</v>
      </c>
      <c r="M32" s="89">
        <f t="shared" si="12"/>
        <v>2.0000000000095497E-3</v>
      </c>
      <c r="N32" s="89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120">
        <v>345.07</v>
      </c>
      <c r="F33" s="121">
        <v>1.2</v>
      </c>
      <c r="G33" s="121">
        <v>40</v>
      </c>
      <c r="H33" s="122">
        <v>414.08</v>
      </c>
      <c r="I33" s="122">
        <v>13802.8</v>
      </c>
      <c r="J33" s="82">
        <f>(E33*F33)</f>
        <v>414.084</v>
      </c>
      <c r="K33" s="82">
        <f>E33*G33</f>
        <v>13802.8</v>
      </c>
      <c r="L33" s="83">
        <f>SUM(J33,K33)</f>
        <v>14216.884</v>
      </c>
      <c r="M33" s="84">
        <f t="shared" ref="M33:N35" si="13">J33-H33</f>
        <v>4.0000000000190994E-3</v>
      </c>
      <c r="N33" s="84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120">
        <v>385.25</v>
      </c>
      <c r="F34" s="121">
        <v>1.2</v>
      </c>
      <c r="G34" s="121">
        <v>40</v>
      </c>
      <c r="H34" s="122">
        <v>462.3</v>
      </c>
      <c r="I34" s="122">
        <v>15410</v>
      </c>
      <c r="J34" s="82">
        <f>(E34*F34)</f>
        <v>462.29999999999995</v>
      </c>
      <c r="K34" s="82">
        <f>E34*G34</f>
        <v>15410</v>
      </c>
      <c r="L34" s="83">
        <f>SUM(J34,K34)</f>
        <v>15872.3</v>
      </c>
      <c r="M34" s="84">
        <f t="shared" si="13"/>
        <v>0</v>
      </c>
      <c r="N34" s="84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123">
        <v>395.47</v>
      </c>
      <c r="F35" s="121">
        <v>1.2</v>
      </c>
      <c r="G35" s="121">
        <v>40</v>
      </c>
      <c r="H35" s="122">
        <v>474.56400000000002</v>
      </c>
      <c r="I35" s="122">
        <v>15818.800000000001</v>
      </c>
      <c r="J35" s="82">
        <f>(E35*F35)</f>
        <v>474.56400000000002</v>
      </c>
      <c r="K35" s="82">
        <f>E35*G35</f>
        <v>15818.800000000001</v>
      </c>
      <c r="L35" s="83">
        <f>SUM(J35,K35)</f>
        <v>16293.364000000001</v>
      </c>
      <c r="M35" s="84">
        <f t="shared" si="13"/>
        <v>0</v>
      </c>
      <c r="N35" s="84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9">
        <f>SUM(E33,E34,E35)</f>
        <v>1125.79</v>
      </c>
      <c r="F36" s="89"/>
      <c r="G36" s="89"/>
      <c r="H36" s="124">
        <f>SUM(H33:H35)</f>
        <v>1350.944</v>
      </c>
      <c r="I36" s="124">
        <f>SUM(I33:I35)</f>
        <v>45031.6</v>
      </c>
      <c r="J36" s="89">
        <f t="shared" ref="J36:S36" si="14">SUM(J33,J34,J35)</f>
        <v>1350.9480000000001</v>
      </c>
      <c r="K36" s="89">
        <f t="shared" si="14"/>
        <v>45031.6</v>
      </c>
      <c r="L36" s="89">
        <f t="shared" si="14"/>
        <v>46382.548000000003</v>
      </c>
      <c r="M36" s="89">
        <f t="shared" si="14"/>
        <v>4.0000000000190994E-3</v>
      </c>
      <c r="N36" s="89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120">
        <v>395.99</v>
      </c>
      <c r="F37" s="121">
        <v>1.2</v>
      </c>
      <c r="G37" s="121">
        <v>40</v>
      </c>
      <c r="H37" s="122">
        <v>475.18799999999999</v>
      </c>
      <c r="I37" s="122">
        <v>15839.6</v>
      </c>
      <c r="J37" s="82">
        <f>(E37*F37)</f>
        <v>475.18799999999999</v>
      </c>
      <c r="K37" s="82">
        <f>E37*G37</f>
        <v>15839.6</v>
      </c>
      <c r="L37" s="83">
        <f>SUM(J37,K37)</f>
        <v>16314.788</v>
      </c>
      <c r="M37" s="84">
        <f t="shared" ref="M37:N39" si="15">J37-H37</f>
        <v>0</v>
      </c>
      <c r="N37" s="84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120">
        <v>372.82</v>
      </c>
      <c r="F38" s="121">
        <v>1.2</v>
      </c>
      <c r="G38" s="121">
        <v>40</v>
      </c>
      <c r="H38" s="122">
        <v>447.38399999999996</v>
      </c>
      <c r="I38" s="122">
        <v>14912.8</v>
      </c>
      <c r="J38" s="82">
        <f>(E38*F38)</f>
        <v>447.38399999999996</v>
      </c>
      <c r="K38" s="82">
        <f>E38*G38</f>
        <v>14912.8</v>
      </c>
      <c r="L38" s="83">
        <f>SUM(J38,K38)</f>
        <v>15360.183999999999</v>
      </c>
      <c r="M38" s="84">
        <f t="shared" si="15"/>
        <v>0</v>
      </c>
      <c r="N38" s="84">
        <f t="shared" si="15"/>
        <v>0</v>
      </c>
      <c r="O38" s="82"/>
      <c r="P38" s="82"/>
      <c r="Q38" s="84"/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123">
        <v>282.06</v>
      </c>
      <c r="F39" s="121">
        <v>1.2</v>
      </c>
      <c r="G39" s="121">
        <v>40</v>
      </c>
      <c r="H39" s="122">
        <v>338.47199999999998</v>
      </c>
      <c r="I39" s="122">
        <v>11282.4</v>
      </c>
      <c r="J39" s="82">
        <f>(E39*F39)</f>
        <v>338.47199999999998</v>
      </c>
      <c r="K39" s="82">
        <f>E39*G39</f>
        <v>11282.4</v>
      </c>
      <c r="L39" s="83">
        <f>SUM(J39,K39)</f>
        <v>11620.871999999999</v>
      </c>
      <c r="M39" s="84">
        <f t="shared" si="15"/>
        <v>0</v>
      </c>
      <c r="N39" s="84">
        <f t="shared" si="15"/>
        <v>0</v>
      </c>
      <c r="O39" s="82"/>
      <c r="P39" s="82"/>
      <c r="Q39" s="84"/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9">
        <f>SUM(E37,E38,E39)</f>
        <v>1050.8699999999999</v>
      </c>
      <c r="F40" s="89"/>
      <c r="G40" s="89"/>
      <c r="H40" s="124">
        <f>SUM(H37:H39)</f>
        <v>1261.0439999999999</v>
      </c>
      <c r="I40" s="124">
        <f>SUM(I37:I39)</f>
        <v>42034.8</v>
      </c>
      <c r="J40" s="89">
        <f t="shared" ref="J40:S40" si="16">SUM(J37,J38,J39)</f>
        <v>1261.0439999999999</v>
      </c>
      <c r="K40" s="89">
        <f t="shared" si="16"/>
        <v>42034.8</v>
      </c>
      <c r="L40" s="89">
        <f t="shared" si="16"/>
        <v>43295.843999999997</v>
      </c>
      <c r="M40" s="89">
        <f t="shared" si="16"/>
        <v>0</v>
      </c>
      <c r="N40" s="89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6">
        <f>SUM(E28+E32+E36+E40)</f>
        <v>4117.7099999999991</v>
      </c>
      <c r="F41" s="116"/>
      <c r="G41" s="116"/>
      <c r="H41" s="116">
        <f>SUM(H28+H32+H36+H40)</f>
        <v>4941.2459999999992</v>
      </c>
      <c r="I41" s="116">
        <f>SUM(I28+I32+I36+I40)</f>
        <v>164708.40000000002</v>
      </c>
      <c r="J41" s="116">
        <f t="shared" ref="J41:S41" si="17">SUM(J28+J32+J36+J40)</f>
        <v>4941.2519999999995</v>
      </c>
      <c r="K41" s="116">
        <f t="shared" si="17"/>
        <v>164708.40000000002</v>
      </c>
      <c r="L41" s="116">
        <f t="shared" si="17"/>
        <v>169649.652</v>
      </c>
      <c r="M41" s="116">
        <f t="shared" si="17"/>
        <v>6.0000000000286491E-3</v>
      </c>
      <c r="N41" s="116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6">
        <f>E41+'2016'!E42</f>
        <v>32790.03</v>
      </c>
      <c r="F42" s="96"/>
      <c r="G42" s="96"/>
      <c r="H42" s="96">
        <f>H41+'2016'!H42</f>
        <v>39348.03</v>
      </c>
      <c r="I42" s="96">
        <f>I41+'2016'!I42</f>
        <v>698852.59000000008</v>
      </c>
      <c r="J42" s="96">
        <f>J41+'2016'!J42</f>
        <v>39348.036</v>
      </c>
      <c r="K42" s="96">
        <f>K41+'2016'!K42</f>
        <v>698852.59000000008</v>
      </c>
      <c r="L42" s="96">
        <f>L41+'2016'!L42</f>
        <v>738200.62599999993</v>
      </c>
      <c r="M42" s="96">
        <f>M41+'2016'!M42</f>
        <v>6.0000000000286491E-3</v>
      </c>
      <c r="N42" s="96">
        <f>N41+'2016'!N42</f>
        <v>0</v>
      </c>
      <c r="O42" s="96">
        <f>O41+'2016'!O42</f>
        <v>0</v>
      </c>
      <c r="P42" s="96">
        <f>P41+'2016'!P42</f>
        <v>0</v>
      </c>
      <c r="Q42" s="96">
        <f>Q41+'2016'!Q42</f>
        <v>0</v>
      </c>
      <c r="R42" s="96">
        <f>R41+'2016'!R42</f>
        <v>0</v>
      </c>
      <c r="S42" s="96">
        <f>S41+'2016'!S42</f>
        <v>0</v>
      </c>
      <c r="T42" s="97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120">
        <v>185.59</v>
      </c>
      <c r="F43" s="121">
        <v>1.2</v>
      </c>
      <c r="G43" s="121">
        <v>40</v>
      </c>
      <c r="H43" s="128">
        <v>222.708</v>
      </c>
      <c r="I43" s="128">
        <v>7423.6</v>
      </c>
      <c r="J43" s="82">
        <f>(E43*F43)</f>
        <v>222.708</v>
      </c>
      <c r="K43" s="82">
        <f>E43*G43</f>
        <v>7423.6</v>
      </c>
      <c r="L43" s="83">
        <f>SUM(J43,K43)</f>
        <v>7646.308</v>
      </c>
      <c r="M43" s="84">
        <f t="shared" ref="M43:N45" si="18">J43-H43</f>
        <v>0</v>
      </c>
      <c r="N43" s="84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123">
        <v>203.66</v>
      </c>
      <c r="F44" s="121">
        <v>1.2</v>
      </c>
      <c r="G44" s="121">
        <v>40</v>
      </c>
      <c r="H44" s="128">
        <v>244.392</v>
      </c>
      <c r="I44" s="128">
        <v>8146.4</v>
      </c>
      <c r="J44" s="82">
        <f>(E44*F44)</f>
        <v>244.392</v>
      </c>
      <c r="K44" s="82">
        <f>E44*G44</f>
        <v>8146.4</v>
      </c>
      <c r="L44" s="83">
        <f>SUM(J44,K44)</f>
        <v>8390.7919999999995</v>
      </c>
      <c r="M44" s="84">
        <f t="shared" si="18"/>
        <v>0</v>
      </c>
      <c r="N44" s="84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123">
        <v>240.72</v>
      </c>
      <c r="F45" s="121">
        <v>1.2</v>
      </c>
      <c r="G45" s="121">
        <v>40</v>
      </c>
      <c r="H45" s="128">
        <v>288.86399999999998</v>
      </c>
      <c r="I45" s="128">
        <v>9628.7999999999993</v>
      </c>
      <c r="J45" s="82">
        <f>(E45*F45)</f>
        <v>288.86399999999998</v>
      </c>
      <c r="K45" s="82">
        <f>E45*G45</f>
        <v>9628.7999999999993</v>
      </c>
      <c r="L45" s="83">
        <f>SUM(J45,K45)</f>
        <v>9917.6639999999989</v>
      </c>
      <c r="M45" s="84">
        <f t="shared" si="18"/>
        <v>0</v>
      </c>
      <c r="N45" s="84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9">
        <f>SUM(E43,E44,E45)</f>
        <v>629.97</v>
      </c>
      <c r="F46" s="89"/>
      <c r="G46" s="89"/>
      <c r="H46" s="124">
        <f>SUM(H43:H45)</f>
        <v>755.96399999999994</v>
      </c>
      <c r="I46" s="124">
        <f>SUM(I43:I45)</f>
        <v>25198.799999999999</v>
      </c>
      <c r="J46" s="89">
        <f t="shared" ref="J46:S46" si="19">SUM(J43,J44,J45)</f>
        <v>755.96399999999994</v>
      </c>
      <c r="K46" s="89">
        <f t="shared" si="19"/>
        <v>25198.799999999999</v>
      </c>
      <c r="L46" s="89">
        <f t="shared" si="19"/>
        <v>25954.763999999996</v>
      </c>
      <c r="M46" s="89">
        <f t="shared" si="19"/>
        <v>0</v>
      </c>
      <c r="N46" s="89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120">
        <v>230.57</v>
      </c>
      <c r="F47" s="121">
        <v>1.2</v>
      </c>
      <c r="G47" s="121">
        <v>40</v>
      </c>
      <c r="H47" s="122">
        <v>276.68399999999997</v>
      </c>
      <c r="I47" s="122">
        <v>9222.7999999999993</v>
      </c>
      <c r="J47" s="82">
        <f>(E47*F47)</f>
        <v>276.68399999999997</v>
      </c>
      <c r="K47" s="82">
        <f>E47*G47</f>
        <v>9222.7999999999993</v>
      </c>
      <c r="L47" s="83">
        <f>SUM(J47,K47)</f>
        <v>9499.4839999999986</v>
      </c>
      <c r="M47" s="84">
        <f t="shared" ref="M47:N49" si="20">J47-H47</f>
        <v>0</v>
      </c>
      <c r="N47" s="84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120">
        <v>287.61</v>
      </c>
      <c r="F48" s="121">
        <v>1.2</v>
      </c>
      <c r="G48" s="121">
        <v>40</v>
      </c>
      <c r="H48" s="122">
        <v>345.13200000000001</v>
      </c>
      <c r="I48" s="122">
        <v>11504.400000000001</v>
      </c>
      <c r="J48" s="82">
        <f>(E48*F48)</f>
        <v>345.13200000000001</v>
      </c>
      <c r="K48" s="82">
        <f>E48*G48</f>
        <v>11504.400000000001</v>
      </c>
      <c r="L48" s="83">
        <f>SUM(J48,K48)</f>
        <v>11849.532000000001</v>
      </c>
      <c r="M48" s="84">
        <f t="shared" si="20"/>
        <v>0</v>
      </c>
      <c r="N48" s="84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120">
        <v>257.47000000000003</v>
      </c>
      <c r="F49" s="121">
        <v>1.2</v>
      </c>
      <c r="G49" s="121">
        <v>40</v>
      </c>
      <c r="H49" s="122">
        <v>308.964</v>
      </c>
      <c r="I49" s="122">
        <v>10298.800000000001</v>
      </c>
      <c r="J49" s="82">
        <f>(E49*F49)</f>
        <v>308.964</v>
      </c>
      <c r="K49" s="82">
        <f>E49*G49</f>
        <v>10298.800000000001</v>
      </c>
      <c r="L49" s="83">
        <f>SUM(J49,K49)</f>
        <v>10607.764000000001</v>
      </c>
      <c r="M49" s="84">
        <f t="shared" si="20"/>
        <v>0</v>
      </c>
      <c r="N49" s="84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9">
        <f>SUM(E47,E48,E49)</f>
        <v>775.65000000000009</v>
      </c>
      <c r="F50" s="89"/>
      <c r="G50" s="89"/>
      <c r="H50" s="124">
        <f>SUM(H47:H49)</f>
        <v>930.78</v>
      </c>
      <c r="I50" s="124">
        <f>SUM(I47:I49)</f>
        <v>31026</v>
      </c>
      <c r="J50" s="89">
        <f t="shared" ref="J50:S50" si="21">SUM(J47,J48,J49)</f>
        <v>930.78</v>
      </c>
      <c r="K50" s="89">
        <f t="shared" si="21"/>
        <v>31026</v>
      </c>
      <c r="L50" s="89">
        <f t="shared" si="21"/>
        <v>31956.78</v>
      </c>
      <c r="M50" s="89">
        <f t="shared" si="21"/>
        <v>0</v>
      </c>
      <c r="N50" s="89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120">
        <v>278.36</v>
      </c>
      <c r="F51" s="121">
        <v>1.2</v>
      </c>
      <c r="G51" s="121">
        <v>40</v>
      </c>
      <c r="H51" s="122">
        <v>334.03199999999998</v>
      </c>
      <c r="I51" s="122">
        <v>11134.400000000001</v>
      </c>
      <c r="J51" s="82">
        <f>(E51*F51)</f>
        <v>334.03199999999998</v>
      </c>
      <c r="K51" s="82">
        <f>E51*G51</f>
        <v>11134.400000000001</v>
      </c>
      <c r="L51" s="83">
        <f>SUM(J51,K51)</f>
        <v>11468.432000000001</v>
      </c>
      <c r="M51" s="84">
        <f t="shared" ref="M51:N53" si="22">J51-H51</f>
        <v>0</v>
      </c>
      <c r="N51" s="84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123">
        <v>304.91000000000003</v>
      </c>
      <c r="F52" s="121">
        <v>1.2</v>
      </c>
      <c r="G52" s="121">
        <v>40</v>
      </c>
      <c r="H52" s="122">
        <v>365.892</v>
      </c>
      <c r="I52" s="122">
        <v>12196.400000000001</v>
      </c>
      <c r="J52" s="82">
        <f>(E52*F52)</f>
        <v>365.892</v>
      </c>
      <c r="K52" s="82">
        <f>E52*G52</f>
        <v>12196.400000000001</v>
      </c>
      <c r="L52" s="83">
        <f>SUM(J52,K52)</f>
        <v>12562.292000000001</v>
      </c>
      <c r="M52" s="84">
        <f t="shared" si="22"/>
        <v>0</v>
      </c>
      <c r="N52" s="84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123">
        <v>288.55</v>
      </c>
      <c r="F53" s="121">
        <v>1.2</v>
      </c>
      <c r="G53" s="121">
        <v>40</v>
      </c>
      <c r="H53" s="122">
        <v>346.26</v>
      </c>
      <c r="I53" s="122">
        <v>11542</v>
      </c>
      <c r="J53" s="82">
        <f>(E53*F53)</f>
        <v>346.26</v>
      </c>
      <c r="K53" s="82">
        <f>E53*G53</f>
        <v>11542</v>
      </c>
      <c r="L53" s="83">
        <f>SUM(J53,K53)</f>
        <v>11888.26</v>
      </c>
      <c r="M53" s="84">
        <f t="shared" si="22"/>
        <v>0</v>
      </c>
      <c r="N53" s="84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9">
        <f>SUM(E51,E52,E53)</f>
        <v>871.81999999999994</v>
      </c>
      <c r="F54" s="89"/>
      <c r="G54" s="89"/>
      <c r="H54" s="124">
        <f>SUM(H51:H53)</f>
        <v>1046.184</v>
      </c>
      <c r="I54" s="124">
        <f>SUM(I51:I53)</f>
        <v>34872.800000000003</v>
      </c>
      <c r="J54" s="89">
        <f t="shared" ref="J54:S54" si="23">SUM(J51,J52,J53)</f>
        <v>1046.184</v>
      </c>
      <c r="K54" s="89">
        <f t="shared" si="23"/>
        <v>34872.800000000003</v>
      </c>
      <c r="L54" s="89">
        <f t="shared" si="23"/>
        <v>35918.984000000004</v>
      </c>
      <c r="M54" s="89">
        <f t="shared" si="23"/>
        <v>0</v>
      </c>
      <c r="N54" s="89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120">
        <v>302.68</v>
      </c>
      <c r="F55" s="121">
        <v>1.2</v>
      </c>
      <c r="G55" s="121">
        <v>40</v>
      </c>
      <c r="H55" s="122">
        <v>363.21600000000001</v>
      </c>
      <c r="I55" s="122">
        <v>12107.2</v>
      </c>
      <c r="J55" s="82">
        <f>(E55*F55)</f>
        <v>363.21600000000001</v>
      </c>
      <c r="K55" s="82">
        <f>E55*G55</f>
        <v>12107.2</v>
      </c>
      <c r="L55" s="83">
        <f>SUM(J55,K55)</f>
        <v>12470.416000000001</v>
      </c>
      <c r="M55" s="84">
        <f t="shared" ref="M55:N57" si="24">J55-H55</f>
        <v>0</v>
      </c>
      <c r="N55" s="84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120">
        <v>281.2</v>
      </c>
      <c r="F56" s="121">
        <v>1.2</v>
      </c>
      <c r="G56" s="121">
        <v>40</v>
      </c>
      <c r="H56" s="122">
        <v>337.44</v>
      </c>
      <c r="I56" s="122">
        <v>11248</v>
      </c>
      <c r="J56" s="82">
        <f>(E56*F56)</f>
        <v>337.44</v>
      </c>
      <c r="K56" s="82">
        <f>E56*G56</f>
        <v>11248</v>
      </c>
      <c r="L56" s="83">
        <f>SUM(J56,K56)</f>
        <v>11585.44</v>
      </c>
      <c r="M56" s="84">
        <f t="shared" si="24"/>
        <v>0</v>
      </c>
      <c r="N56" s="84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123">
        <v>209.02</v>
      </c>
      <c r="F57" s="121">
        <v>1.2</v>
      </c>
      <c r="G57" s="121">
        <v>40</v>
      </c>
      <c r="H57" s="122">
        <v>250.82400000000001</v>
      </c>
      <c r="I57" s="122">
        <v>8360.8000000000011</v>
      </c>
      <c r="J57" s="82">
        <f>(E57*F57)</f>
        <v>250.82400000000001</v>
      </c>
      <c r="K57" s="82">
        <f>E57*G57</f>
        <v>8360.8000000000011</v>
      </c>
      <c r="L57" s="83">
        <f>SUM(J57,K57)</f>
        <v>8611.6240000000016</v>
      </c>
      <c r="M57" s="84">
        <f t="shared" si="24"/>
        <v>0</v>
      </c>
      <c r="N57" s="84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9">
        <f>SUM(E55,E56,E57)</f>
        <v>792.9</v>
      </c>
      <c r="F58" s="89"/>
      <c r="G58" s="89"/>
      <c r="H58" s="124">
        <f>SUM(H55:H57)</f>
        <v>951.48</v>
      </c>
      <c r="I58" s="124">
        <f>SUM(I55:I57)</f>
        <v>31716</v>
      </c>
      <c r="J58" s="89">
        <f t="shared" ref="J58:S58" si="25">SUM(J55,J56,J57)</f>
        <v>951.48</v>
      </c>
      <c r="K58" s="89">
        <f t="shared" si="25"/>
        <v>31716</v>
      </c>
      <c r="L58" s="89">
        <f t="shared" si="25"/>
        <v>32667.480000000003</v>
      </c>
      <c r="M58" s="89">
        <f t="shared" si="25"/>
        <v>0</v>
      </c>
      <c r="N58" s="89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6">
        <f>SUM(E46+E50+E54+E58)</f>
        <v>3070.34</v>
      </c>
      <c r="F59" s="116"/>
      <c r="G59" s="116"/>
      <c r="H59" s="116">
        <f>SUM(H46+H50+H54+H58)</f>
        <v>3684.4079999999999</v>
      </c>
      <c r="I59" s="116">
        <f>SUM(I46+I50+I54+I58)</f>
        <v>122813.6</v>
      </c>
      <c r="J59" s="116">
        <f t="shared" ref="J59:S59" si="26">SUM(J46+J50+J54+J58)</f>
        <v>3684.4079999999999</v>
      </c>
      <c r="K59" s="116">
        <f t="shared" si="26"/>
        <v>122813.6</v>
      </c>
      <c r="L59" s="116">
        <f t="shared" si="26"/>
        <v>126498.008</v>
      </c>
      <c r="M59" s="116">
        <f t="shared" si="26"/>
        <v>0</v>
      </c>
      <c r="N59" s="116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6">
        <f>E59+'2016'!E60</f>
        <v>21551.72</v>
      </c>
      <c r="F60" s="96"/>
      <c r="G60" s="96"/>
      <c r="H60" s="96">
        <f>H59+'2016'!H60</f>
        <v>25862.064000000002</v>
      </c>
      <c r="I60" s="96">
        <f>I59+'2016'!I60</f>
        <v>473862.93999999994</v>
      </c>
      <c r="J60" s="96">
        <f>J59+'2016'!J60</f>
        <v>25862.064000000002</v>
      </c>
      <c r="K60" s="96">
        <f>K59+'2016'!K60</f>
        <v>473862.93999999994</v>
      </c>
      <c r="L60" s="96">
        <f>L59+'2016'!L60</f>
        <v>499725.00400000007</v>
      </c>
      <c r="M60" s="96">
        <f>M59+'2016'!M60</f>
        <v>0</v>
      </c>
      <c r="N60" s="96">
        <f>N59+'2016'!N60</f>
        <v>0</v>
      </c>
      <c r="O60" s="96">
        <f>O59+'2016'!O60</f>
        <v>0</v>
      </c>
      <c r="P60" s="96">
        <f>P59+'2016'!P60</f>
        <v>0</v>
      </c>
      <c r="Q60" s="96">
        <f>Q59+'2016'!Q60</f>
        <v>0</v>
      </c>
      <c r="R60" s="96">
        <f>R59+'2016'!R60</f>
        <v>0</v>
      </c>
      <c r="S60" s="96">
        <f>S59+'2016'!S60</f>
        <v>0</v>
      </c>
      <c r="T60" s="97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120">
        <v>128.26</v>
      </c>
      <c r="F61" s="121">
        <v>1.2</v>
      </c>
      <c r="G61" s="121">
        <v>40</v>
      </c>
      <c r="H61" s="122">
        <f>E61*F61</f>
        <v>153.91199999999998</v>
      </c>
      <c r="I61" s="122">
        <v>5130.3999999999996</v>
      </c>
      <c r="J61" s="82">
        <f>(E61*F61)</f>
        <v>153.91199999999998</v>
      </c>
      <c r="K61" s="82">
        <f>E61*G61</f>
        <v>5130.3999999999996</v>
      </c>
      <c r="L61" s="83">
        <f>SUM(J61,K61)</f>
        <v>5284.3119999999999</v>
      </c>
      <c r="M61" s="84">
        <f t="shared" ref="M61:N63" si="27">J61-H61</f>
        <v>0</v>
      </c>
      <c r="N61" s="84">
        <f t="shared" si="27"/>
        <v>0</v>
      </c>
      <c r="O61" s="82"/>
      <c r="P61" s="82"/>
      <c r="Q61" s="84"/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123">
        <v>256.41000000000003</v>
      </c>
      <c r="F62" s="121">
        <v>1.2</v>
      </c>
      <c r="G62" s="121">
        <v>40</v>
      </c>
      <c r="H62" s="122">
        <f>E62*F62</f>
        <v>307.69200000000001</v>
      </c>
      <c r="I62" s="122">
        <v>10256.400000000001</v>
      </c>
      <c r="J62" s="82">
        <f>(E62*F62)</f>
        <v>307.69200000000001</v>
      </c>
      <c r="K62" s="82">
        <f>E62*G62</f>
        <v>10256.400000000001</v>
      </c>
      <c r="L62" s="83">
        <f>SUM(J62,K62)</f>
        <v>10564.092000000001</v>
      </c>
      <c r="M62" s="84">
        <f t="shared" si="27"/>
        <v>0</v>
      </c>
      <c r="N62" s="84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123">
        <v>364.3</v>
      </c>
      <c r="F63" s="121">
        <v>1.2</v>
      </c>
      <c r="G63" s="121">
        <v>40</v>
      </c>
      <c r="H63" s="122">
        <f>E63*F63</f>
        <v>437.16</v>
      </c>
      <c r="I63" s="122">
        <f>E63*G63</f>
        <v>14572</v>
      </c>
      <c r="J63" s="82">
        <f>(E63*F63)</f>
        <v>437.16</v>
      </c>
      <c r="K63" s="82">
        <f>E63*G63</f>
        <v>14572</v>
      </c>
      <c r="L63" s="83">
        <f>SUM(J63,K63)</f>
        <v>15009.16</v>
      </c>
      <c r="M63" s="84">
        <f t="shared" si="27"/>
        <v>0</v>
      </c>
      <c r="N63" s="84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9">
        <f>SUM(E61,E62,E63)</f>
        <v>748.97</v>
      </c>
      <c r="F64" s="89"/>
      <c r="G64" s="89"/>
      <c r="H64" s="124">
        <f>SUM(H61:H63)</f>
        <v>898.76400000000001</v>
      </c>
      <c r="I64" s="124">
        <f>SUM(I61:I63)</f>
        <v>29958.800000000003</v>
      </c>
      <c r="J64" s="89">
        <f t="shared" ref="J64:S64" si="28">SUM(J61,J62,J63)</f>
        <v>898.76400000000001</v>
      </c>
      <c r="K64" s="89">
        <f t="shared" si="28"/>
        <v>29958.800000000003</v>
      </c>
      <c r="L64" s="89">
        <f t="shared" si="28"/>
        <v>30857.563999999998</v>
      </c>
      <c r="M64" s="89">
        <f t="shared" si="28"/>
        <v>0</v>
      </c>
      <c r="N64" s="89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120">
        <v>302.57</v>
      </c>
      <c r="F65" s="121">
        <v>1.2</v>
      </c>
      <c r="G65" s="121">
        <v>40</v>
      </c>
      <c r="H65" s="122">
        <v>363.08</v>
      </c>
      <c r="I65" s="122">
        <v>12102.8</v>
      </c>
      <c r="J65" s="82">
        <f>(E65*F65)</f>
        <v>363.084</v>
      </c>
      <c r="K65" s="82">
        <f>E65*G65</f>
        <v>12102.8</v>
      </c>
      <c r="L65" s="83">
        <f>SUM(J65,K65)</f>
        <v>12465.884</v>
      </c>
      <c r="M65" s="84">
        <f t="shared" ref="M65:N67" si="29">J65-H65</f>
        <v>4.0000000000190994E-3</v>
      </c>
      <c r="N65" s="84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120">
        <v>350.59</v>
      </c>
      <c r="F66" s="121">
        <v>1.2</v>
      </c>
      <c r="G66" s="121">
        <v>40</v>
      </c>
      <c r="H66" s="122">
        <v>420.71</v>
      </c>
      <c r="I66" s="122">
        <v>14023.6</v>
      </c>
      <c r="J66" s="82">
        <f>(E66*F66)</f>
        <v>420.70799999999997</v>
      </c>
      <c r="K66" s="82">
        <f>E66*G66</f>
        <v>14023.599999999999</v>
      </c>
      <c r="L66" s="83">
        <f>SUM(J66,K66)</f>
        <v>14444.307999999999</v>
      </c>
      <c r="M66" s="84">
        <f t="shared" si="29"/>
        <v>-2.0000000000095497E-3</v>
      </c>
      <c r="N66" s="84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120">
        <v>312.52999999999997</v>
      </c>
      <c r="F67" s="121">
        <v>1.2</v>
      </c>
      <c r="G67" s="121">
        <v>40</v>
      </c>
      <c r="H67" s="122">
        <v>375.04</v>
      </c>
      <c r="I67" s="122">
        <v>12501.2</v>
      </c>
      <c r="J67" s="82">
        <f>(E67*F67)</f>
        <v>375.03599999999994</v>
      </c>
      <c r="K67" s="82">
        <f>E67*G67</f>
        <v>12501.199999999999</v>
      </c>
      <c r="L67" s="83">
        <f>SUM(J67,K67)</f>
        <v>12876.235999999999</v>
      </c>
      <c r="M67" s="84">
        <f t="shared" si="29"/>
        <v>-4.0000000000759428E-3</v>
      </c>
      <c r="N67" s="84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9">
        <f>SUM(E65,E66,E67)</f>
        <v>965.68999999999994</v>
      </c>
      <c r="F68" s="89"/>
      <c r="G68" s="89"/>
      <c r="H68" s="124">
        <f>SUM(H65:H67)</f>
        <v>1158.83</v>
      </c>
      <c r="I68" s="124">
        <f>SUM(I65:I67)</f>
        <v>38627.600000000006</v>
      </c>
      <c r="J68" s="89">
        <f t="shared" ref="J68:S68" si="30">SUM(J65,J66,J67)</f>
        <v>1158.828</v>
      </c>
      <c r="K68" s="89">
        <f t="shared" si="30"/>
        <v>38627.599999999999</v>
      </c>
      <c r="L68" s="89">
        <f t="shared" si="30"/>
        <v>39786.428</v>
      </c>
      <c r="M68" s="89">
        <f t="shared" si="30"/>
        <v>-2.0000000000663931E-3</v>
      </c>
      <c r="N68" s="89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120">
        <v>293.52999999999997</v>
      </c>
      <c r="F69" s="121">
        <v>1.2</v>
      </c>
      <c r="G69" s="121">
        <v>40</v>
      </c>
      <c r="H69" s="122">
        <v>352.24</v>
      </c>
      <c r="I69" s="122">
        <v>11741.2</v>
      </c>
      <c r="J69" s="82">
        <f>(E69*F69)</f>
        <v>352.23599999999993</v>
      </c>
      <c r="K69" s="82">
        <f t="shared" ref="K69:K75" si="31">E69*G69</f>
        <v>11741.199999999999</v>
      </c>
      <c r="L69" s="83">
        <f>SUM(J69,K69)</f>
        <v>12093.436</v>
      </c>
      <c r="M69" s="84">
        <f t="shared" ref="M69:N71" si="32">J69-H69</f>
        <v>-4.0000000000759428E-3</v>
      </c>
      <c r="N69" s="84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120">
        <v>322.89999999999998</v>
      </c>
      <c r="F70" s="121">
        <v>1.2</v>
      </c>
      <c r="G70" s="121">
        <v>40</v>
      </c>
      <c r="H70" s="122">
        <v>387.48</v>
      </c>
      <c r="I70" s="122">
        <v>12916</v>
      </c>
      <c r="J70" s="82">
        <f>(E70*F70)</f>
        <v>387.47999999999996</v>
      </c>
      <c r="K70" s="82">
        <f t="shared" si="31"/>
        <v>12916</v>
      </c>
      <c r="L70" s="83">
        <f>SUM(J70,K70)</f>
        <v>13303.48</v>
      </c>
      <c r="M70" s="84">
        <f t="shared" si="32"/>
        <v>0</v>
      </c>
      <c r="N70" s="84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123">
        <v>303.77999999999997</v>
      </c>
      <c r="F71" s="121">
        <v>1.2</v>
      </c>
      <c r="G71" s="121">
        <v>40</v>
      </c>
      <c r="H71" s="122">
        <v>364.54</v>
      </c>
      <c r="I71" s="122">
        <v>12151.2</v>
      </c>
      <c r="J71" s="82">
        <f>(E71*F71)</f>
        <v>364.53599999999994</v>
      </c>
      <c r="K71" s="82">
        <f t="shared" si="31"/>
        <v>12151.199999999999</v>
      </c>
      <c r="L71" s="83">
        <f>SUM(J71,K71)</f>
        <v>12515.735999999999</v>
      </c>
      <c r="M71" s="84">
        <f t="shared" si="32"/>
        <v>-4.0000000000759428E-3</v>
      </c>
      <c r="N71" s="84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9">
        <f>SUM(E69,E70,E71)</f>
        <v>920.20999999999992</v>
      </c>
      <c r="F72" s="89"/>
      <c r="G72" s="89"/>
      <c r="H72" s="124">
        <f>SUM(H69:H71)</f>
        <v>1104.26</v>
      </c>
      <c r="I72" s="124">
        <f>SUM(I69:I71)</f>
        <v>36808.400000000001</v>
      </c>
      <c r="J72" s="89">
        <f t="shared" ref="J72:S72" si="33">SUM(J69,J70,J71)</f>
        <v>1104.252</v>
      </c>
      <c r="K72" s="89">
        <f t="shared" si="33"/>
        <v>36808.399999999994</v>
      </c>
      <c r="L72" s="89">
        <f t="shared" si="33"/>
        <v>37912.651999999995</v>
      </c>
      <c r="M72" s="89">
        <f t="shared" si="33"/>
        <v>-8.0000000001518856E-3</v>
      </c>
      <c r="N72" s="89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120">
        <v>299.58</v>
      </c>
      <c r="F73" s="121">
        <v>1.2</v>
      </c>
      <c r="G73" s="121">
        <v>40</v>
      </c>
      <c r="H73" s="122">
        <v>359.49599999999998</v>
      </c>
      <c r="I73" s="122">
        <v>11983.199999999999</v>
      </c>
      <c r="J73" s="82">
        <f>(E73*F73)</f>
        <v>359.49599999999998</v>
      </c>
      <c r="K73" s="82">
        <f t="shared" si="31"/>
        <v>11983.199999999999</v>
      </c>
      <c r="L73" s="83">
        <f>SUM(J73,K73)</f>
        <v>12342.695999999998</v>
      </c>
      <c r="M73" s="84">
        <f t="shared" ref="M73:N75" si="34">J73-H73</f>
        <v>0</v>
      </c>
      <c r="N73" s="84">
        <f t="shared" si="34"/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120">
        <v>294.88</v>
      </c>
      <c r="F74" s="121">
        <v>1.2</v>
      </c>
      <c r="G74" s="121">
        <v>40</v>
      </c>
      <c r="H74" s="122">
        <v>353.85599999999999</v>
      </c>
      <c r="I74" s="122">
        <v>11795.2</v>
      </c>
      <c r="J74" s="82">
        <f>(E74*F74)</f>
        <v>353.85599999999999</v>
      </c>
      <c r="K74" s="82">
        <f t="shared" si="31"/>
        <v>11795.2</v>
      </c>
      <c r="L74" s="83">
        <f>SUM(J74,K74)</f>
        <v>12149.056</v>
      </c>
      <c r="M74" s="84">
        <f t="shared" si="34"/>
        <v>0</v>
      </c>
      <c r="N74" s="84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123">
        <v>257.52999999999997</v>
      </c>
      <c r="F75" s="121">
        <v>1.2</v>
      </c>
      <c r="G75" s="121">
        <v>40</v>
      </c>
      <c r="H75" s="122">
        <v>309.03599999999994</v>
      </c>
      <c r="I75" s="122">
        <v>10301.199999999999</v>
      </c>
      <c r="J75" s="82">
        <f>(E75*F75)</f>
        <v>309.03599999999994</v>
      </c>
      <c r="K75" s="82">
        <f t="shared" si="31"/>
        <v>10301.199999999999</v>
      </c>
      <c r="L75" s="83">
        <f>SUM(J75,K75)</f>
        <v>10610.235999999999</v>
      </c>
      <c r="M75" s="84">
        <f t="shared" si="34"/>
        <v>0</v>
      </c>
      <c r="N75" s="84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9">
        <f>SUM(E73,E74,E75)</f>
        <v>851.99</v>
      </c>
      <c r="F76" s="89"/>
      <c r="G76" s="89"/>
      <c r="H76" s="124">
        <f>SUM(H73:H75)</f>
        <v>1022.3879999999999</v>
      </c>
      <c r="I76" s="124">
        <f>SUM(I73:I75)</f>
        <v>34079.599999999999</v>
      </c>
      <c r="J76" s="89">
        <f t="shared" ref="J76:S76" si="35">SUM(J73,J74,J75)</f>
        <v>1022.3879999999999</v>
      </c>
      <c r="K76" s="89">
        <f t="shared" si="35"/>
        <v>34079.599999999999</v>
      </c>
      <c r="L76" s="89">
        <f t="shared" si="35"/>
        <v>35101.987999999998</v>
      </c>
      <c r="M76" s="89">
        <f t="shared" si="35"/>
        <v>0</v>
      </c>
      <c r="N76" s="89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6">
        <f>SUM(E64+E68+E72+E76)</f>
        <v>3486.8599999999997</v>
      </c>
      <c r="F77" s="116"/>
      <c r="G77" s="116"/>
      <c r="H77" s="125">
        <f>H64+H68+H72+H76</f>
        <v>4184.2420000000002</v>
      </c>
      <c r="I77" s="125">
        <f>I64+I68+I72+I76</f>
        <v>139474.40000000002</v>
      </c>
      <c r="J77" s="116">
        <f t="shared" ref="J77:S77" si="36">SUM(J64+J68+J72+J76)</f>
        <v>4184.232</v>
      </c>
      <c r="K77" s="116">
        <f t="shared" si="36"/>
        <v>139474.4</v>
      </c>
      <c r="L77" s="116">
        <f t="shared" si="36"/>
        <v>143658.63199999998</v>
      </c>
      <c r="M77" s="116">
        <f t="shared" si="36"/>
        <v>-1.0000000000218279E-2</v>
      </c>
      <c r="N77" s="116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6">
        <f>E77+'2016'!E78</f>
        <v>28349.170000000002</v>
      </c>
      <c r="F78" s="96"/>
      <c r="G78" s="96"/>
      <c r="H78" s="96">
        <f>H77+'2016'!H78</f>
        <v>34019.014000000003</v>
      </c>
      <c r="I78" s="96">
        <f>I77+'2016'!I78</f>
        <v>609149.77</v>
      </c>
      <c r="J78" s="96">
        <f>J77+'2016'!J78</f>
        <v>34019.004000000001</v>
      </c>
      <c r="K78" s="96">
        <f>K77+'2016'!K78</f>
        <v>609149.77</v>
      </c>
      <c r="L78" s="96">
        <f>L77+'2016'!L78</f>
        <v>643168.77399999998</v>
      </c>
      <c r="M78" s="96">
        <f>M77+'2016'!M78</f>
        <v>-1.0000000000218279E-2</v>
      </c>
      <c r="N78" s="96">
        <f>N77+'2016'!N78</f>
        <v>0</v>
      </c>
      <c r="O78" s="96">
        <f>O77+'2016'!O78</f>
        <v>0</v>
      </c>
      <c r="P78" s="96">
        <f>P77+'2016'!P78</f>
        <v>0</v>
      </c>
      <c r="Q78" s="96">
        <f>Q77+'2016'!Q78</f>
        <v>0</v>
      </c>
      <c r="R78" s="96">
        <f>R77+'2016'!R78</f>
        <v>0</v>
      </c>
      <c r="S78" s="96">
        <f>S77+'2016'!S78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123">
        <v>0</v>
      </c>
      <c r="F79" s="121">
        <v>1.2</v>
      </c>
      <c r="G79" s="121">
        <v>40</v>
      </c>
      <c r="H79" s="122"/>
      <c r="I79" s="122"/>
      <c r="J79" s="82">
        <f>(E79*F79)</f>
        <v>0</v>
      </c>
      <c r="K79" s="82">
        <f>E79*G79</f>
        <v>0</v>
      </c>
      <c r="L79" s="83">
        <f>SUM(J79,K79)</f>
        <v>0</v>
      </c>
      <c r="M79" s="84">
        <f t="shared" ref="M79:N81" si="37">SUM(J79-O79)</f>
        <v>0</v>
      </c>
      <c r="N79" s="84">
        <f t="shared" si="37"/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123">
        <v>0</v>
      </c>
      <c r="F80" s="121">
        <v>1.2</v>
      </c>
      <c r="G80" s="121">
        <v>40</v>
      </c>
      <c r="H80" s="122"/>
      <c r="I80" s="122"/>
      <c r="J80" s="82">
        <f>(E80*F80)</f>
        <v>0</v>
      </c>
      <c r="K80" s="82">
        <f>E80*G80</f>
        <v>0</v>
      </c>
      <c r="L80" s="83">
        <f>SUM(J80,K80)</f>
        <v>0</v>
      </c>
      <c r="M80" s="84">
        <f t="shared" si="37"/>
        <v>0</v>
      </c>
      <c r="N80" s="84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123">
        <v>0</v>
      </c>
      <c r="F81" s="121">
        <v>1.2</v>
      </c>
      <c r="G81" s="121">
        <v>40</v>
      </c>
      <c r="H81" s="122"/>
      <c r="I81" s="122"/>
      <c r="J81" s="82">
        <f>(E81*F81)</f>
        <v>0</v>
      </c>
      <c r="K81" s="82">
        <f>E81*G81</f>
        <v>0</v>
      </c>
      <c r="L81" s="83">
        <f>SUM(J81,K81)</f>
        <v>0</v>
      </c>
      <c r="M81" s="84">
        <f t="shared" si="37"/>
        <v>0</v>
      </c>
      <c r="N81" s="84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9">
        <f>SUM(E79,E80,E81)</f>
        <v>0</v>
      </c>
      <c r="F82" s="89"/>
      <c r="G82" s="89"/>
      <c r="H82" s="124">
        <f>SUM(H79:H81)</f>
        <v>0</v>
      </c>
      <c r="I82" s="124">
        <f>SUM(I79:I81)</f>
        <v>0</v>
      </c>
      <c r="J82" s="89">
        <f t="shared" ref="J82:S82" si="38">SUM(J79,J80,J81)</f>
        <v>0</v>
      </c>
      <c r="K82" s="89">
        <f t="shared" si="38"/>
        <v>0</v>
      </c>
      <c r="L82" s="89">
        <f t="shared" si="38"/>
        <v>0</v>
      </c>
      <c r="M82" s="89">
        <f t="shared" si="38"/>
        <v>0</v>
      </c>
      <c r="N82" s="89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123">
        <v>0</v>
      </c>
      <c r="F83" s="121">
        <v>1.2</v>
      </c>
      <c r="G83" s="121">
        <v>40</v>
      </c>
      <c r="H83" s="122"/>
      <c r="I83" s="122"/>
      <c r="J83" s="82">
        <f>(E83*F83)</f>
        <v>0</v>
      </c>
      <c r="K83" s="82">
        <f>E83*G83</f>
        <v>0</v>
      </c>
      <c r="L83" s="83">
        <f>SUM(J83,K83)</f>
        <v>0</v>
      </c>
      <c r="M83" s="84">
        <f t="shared" ref="M83:N84" si="39">SUM(J83-O83)</f>
        <v>0</v>
      </c>
      <c r="N83" s="84">
        <f t="shared" si="39"/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123">
        <v>0</v>
      </c>
      <c r="F84" s="121">
        <v>1.2</v>
      </c>
      <c r="G84" s="121">
        <v>40</v>
      </c>
      <c r="H84" s="122"/>
      <c r="I84" s="122"/>
      <c r="J84" s="82">
        <f>(E84*F84)</f>
        <v>0</v>
      </c>
      <c r="K84" s="82">
        <f>E84*G84</f>
        <v>0</v>
      </c>
      <c r="L84" s="83">
        <f>SUM(J84,K84)</f>
        <v>0</v>
      </c>
      <c r="M84" s="84">
        <f t="shared" si="39"/>
        <v>0</v>
      </c>
      <c r="N84" s="84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123">
        <v>5.6070000000000002</v>
      </c>
      <c r="F85" s="121">
        <v>1.2</v>
      </c>
      <c r="G85" s="121">
        <v>40</v>
      </c>
      <c r="H85" s="122"/>
      <c r="I85" s="122"/>
      <c r="J85" s="82">
        <f>(E85*F85)</f>
        <v>6.7283999999999997</v>
      </c>
      <c r="K85" s="82">
        <f>E85*G85</f>
        <v>224.28</v>
      </c>
      <c r="L85" s="83">
        <v>0</v>
      </c>
      <c r="M85" s="84">
        <v>0</v>
      </c>
      <c r="N85" s="84"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9">
        <f>SUM(E83,E84,E85)</f>
        <v>5.6070000000000002</v>
      </c>
      <c r="F86" s="89"/>
      <c r="G86" s="89"/>
      <c r="H86" s="124">
        <f>SUM(H83:H85)</f>
        <v>0</v>
      </c>
      <c r="I86" s="124">
        <f>SUM(I83:I85)</f>
        <v>0</v>
      </c>
      <c r="J86" s="89">
        <f t="shared" ref="J86:S86" si="40">SUM(J83,J84,J85)</f>
        <v>6.7283999999999997</v>
      </c>
      <c r="K86" s="89">
        <f t="shared" si="40"/>
        <v>224.28</v>
      </c>
      <c r="L86" s="89">
        <f t="shared" si="40"/>
        <v>0</v>
      </c>
      <c r="M86" s="89">
        <f t="shared" si="40"/>
        <v>0</v>
      </c>
      <c r="N86" s="89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123">
        <v>0</v>
      </c>
      <c r="F87" s="121">
        <v>1.2</v>
      </c>
      <c r="G87" s="121">
        <v>40</v>
      </c>
      <c r="H87" s="122"/>
      <c r="I87" s="122"/>
      <c r="J87" s="82">
        <f>(E87*F87)</f>
        <v>0</v>
      </c>
      <c r="K87" s="82">
        <f>E87*G87</f>
        <v>0</v>
      </c>
      <c r="L87" s="83">
        <f>SUM(J87,K87)</f>
        <v>0</v>
      </c>
      <c r="M87" s="84">
        <f t="shared" ref="M87:N89" si="41">SUM(J87-O87)</f>
        <v>0</v>
      </c>
      <c r="N87" s="84">
        <f t="shared" si="41"/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123">
        <v>0</v>
      </c>
      <c r="F88" s="121">
        <v>1.2</v>
      </c>
      <c r="G88" s="121">
        <v>40</v>
      </c>
      <c r="H88" s="122"/>
      <c r="I88" s="122"/>
      <c r="J88" s="82">
        <f>(E88*F88)</f>
        <v>0</v>
      </c>
      <c r="K88" s="82">
        <f>E88*G88</f>
        <v>0</v>
      </c>
      <c r="L88" s="83">
        <f>SUM(J88,K88)</f>
        <v>0</v>
      </c>
      <c r="M88" s="84">
        <f t="shared" si="41"/>
        <v>0</v>
      </c>
      <c r="N88" s="84">
        <f t="shared" si="41"/>
        <v>0</v>
      </c>
      <c r="O88" s="82"/>
      <c r="P88" s="82"/>
      <c r="Q88" s="84">
        <v>485.24</v>
      </c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123">
        <v>0</v>
      </c>
      <c r="F89" s="121">
        <v>1.2</v>
      </c>
      <c r="G89" s="121">
        <v>40</v>
      </c>
      <c r="H89" s="122"/>
      <c r="I89" s="122"/>
      <c r="J89" s="82">
        <f>(E89*F89)</f>
        <v>0</v>
      </c>
      <c r="K89" s="82">
        <f>E89*G89</f>
        <v>0</v>
      </c>
      <c r="L89" s="83">
        <f>SUM(J89,K89)</f>
        <v>0</v>
      </c>
      <c r="M89" s="84">
        <f t="shared" si="41"/>
        <v>0</v>
      </c>
      <c r="N89" s="84">
        <f t="shared" si="41"/>
        <v>0</v>
      </c>
      <c r="O89" s="82"/>
      <c r="P89" s="82"/>
      <c r="Q89" s="84">
        <v>49256.63</v>
      </c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9">
        <f>SUM(E87,E88,E89)</f>
        <v>0</v>
      </c>
      <c r="F90" s="89"/>
      <c r="G90" s="89"/>
      <c r="H90" s="124">
        <f>SUM(H87:H89)</f>
        <v>0</v>
      </c>
      <c r="I90" s="124">
        <f>SUM(I87:I89)</f>
        <v>0</v>
      </c>
      <c r="J90" s="89">
        <f t="shared" ref="J90:S90" si="42">SUM(J87,J88,J89)</f>
        <v>0</v>
      </c>
      <c r="K90" s="89">
        <f t="shared" si="42"/>
        <v>0</v>
      </c>
      <c r="L90" s="89">
        <f t="shared" si="42"/>
        <v>0</v>
      </c>
      <c r="M90" s="89">
        <f t="shared" si="42"/>
        <v>0</v>
      </c>
      <c r="N90" s="89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49741.869999999995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123">
        <v>0</v>
      </c>
      <c r="F91" s="121">
        <v>1.2</v>
      </c>
      <c r="G91" s="121">
        <v>40</v>
      </c>
      <c r="H91" s="122"/>
      <c r="I91" s="122"/>
      <c r="J91" s="82">
        <f>(E91*F91)</f>
        <v>0</v>
      </c>
      <c r="K91" s="82">
        <f>E91*G91</f>
        <v>0</v>
      </c>
      <c r="L91" s="83">
        <f>SUM(J91,K91)</f>
        <v>0</v>
      </c>
      <c r="M91" s="84">
        <f t="shared" ref="M91:N93" si="43">SUM(J91-O91)</f>
        <v>0</v>
      </c>
      <c r="N91" s="84">
        <f t="shared" si="43"/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123">
        <v>0</v>
      </c>
      <c r="F92" s="121">
        <v>1.2</v>
      </c>
      <c r="G92" s="121">
        <v>40</v>
      </c>
      <c r="H92" s="122"/>
      <c r="I92" s="122"/>
      <c r="J92" s="82">
        <f>(E92*F92)</f>
        <v>0</v>
      </c>
      <c r="K92" s="82">
        <f>E92*G92</f>
        <v>0</v>
      </c>
      <c r="L92" s="83">
        <f>SUM(J92,K92)</f>
        <v>0</v>
      </c>
      <c r="M92" s="84">
        <f t="shared" si="43"/>
        <v>0</v>
      </c>
      <c r="N92" s="84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123">
        <v>0</v>
      </c>
      <c r="F93" s="121">
        <v>1.2</v>
      </c>
      <c r="G93" s="121">
        <v>40</v>
      </c>
      <c r="H93" s="122"/>
      <c r="I93" s="122"/>
      <c r="J93" s="82">
        <f>(E93*F93)</f>
        <v>0</v>
      </c>
      <c r="K93" s="82">
        <f>E93*G93</f>
        <v>0</v>
      </c>
      <c r="L93" s="83">
        <f>SUM(J93,K93)</f>
        <v>0</v>
      </c>
      <c r="M93" s="84">
        <f t="shared" si="43"/>
        <v>0</v>
      </c>
      <c r="N93" s="84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9">
        <f>SUM(E91,E92,E93)</f>
        <v>0</v>
      </c>
      <c r="F94" s="89"/>
      <c r="G94" s="89"/>
      <c r="H94" s="124">
        <f>SUM(H91:H93)</f>
        <v>0</v>
      </c>
      <c r="I94" s="124">
        <f>SUM(I91:I93)</f>
        <v>0</v>
      </c>
      <c r="J94" s="89">
        <f t="shared" ref="J94:S94" si="44">SUM(J91,J92,J93)</f>
        <v>0</v>
      </c>
      <c r="K94" s="89">
        <f t="shared" si="44"/>
        <v>0</v>
      </c>
      <c r="L94" s="89">
        <f t="shared" si="44"/>
        <v>0</v>
      </c>
      <c r="M94" s="89">
        <f t="shared" si="44"/>
        <v>0</v>
      </c>
      <c r="N94" s="89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6">
        <f>SUM(E82+E86+E90+E94)</f>
        <v>5.6070000000000002</v>
      </c>
      <c r="F95" s="116"/>
      <c r="G95" s="116"/>
      <c r="H95" s="116">
        <f>SUM(H82+H86+H90+H94)</f>
        <v>0</v>
      </c>
      <c r="I95" s="116">
        <f>SUM(I82+I86+I90+I94)</f>
        <v>0</v>
      </c>
      <c r="J95" s="116">
        <f t="shared" ref="J95:S95" si="45">SUM(J82+J86+J90+J94)</f>
        <v>6.7283999999999997</v>
      </c>
      <c r="K95" s="116">
        <f t="shared" si="45"/>
        <v>224.28</v>
      </c>
      <c r="L95" s="116">
        <f t="shared" si="45"/>
        <v>0</v>
      </c>
      <c r="M95" s="116">
        <f t="shared" si="45"/>
        <v>0</v>
      </c>
      <c r="N95" s="116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49741.869999999995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6">
        <f>E95+'2016'!E96</f>
        <v>5898.5169999999998</v>
      </c>
      <c r="F96" s="96"/>
      <c r="G96" s="96"/>
      <c r="H96" s="96">
        <f>H95+'2016'!H96</f>
        <v>7071.4919999999993</v>
      </c>
      <c r="I96" s="96">
        <f>I95+'2016'!I96</f>
        <v>49741.87</v>
      </c>
      <c r="J96" s="96">
        <f>J95+'2016'!J96</f>
        <v>7078.2203999999992</v>
      </c>
      <c r="K96" s="96">
        <f>K95+'2016'!K96</f>
        <v>49966.15</v>
      </c>
      <c r="L96" s="96">
        <f>L95+'2016'!L96</f>
        <v>56813.362000000001</v>
      </c>
      <c r="M96" s="96">
        <f>M95+'2016'!M96</f>
        <v>0</v>
      </c>
      <c r="N96" s="96">
        <f>N95+'2016'!N96</f>
        <v>0</v>
      </c>
      <c r="O96" s="96">
        <f>O95+'2016'!O96</f>
        <v>0</v>
      </c>
      <c r="P96" s="96">
        <f>P95+'2016'!P96</f>
        <v>0</v>
      </c>
      <c r="Q96" s="96">
        <f>Q95+'2016'!Q96</f>
        <v>49741.869999999995</v>
      </c>
      <c r="R96" s="96">
        <f>R95+'2016'!R96</f>
        <v>0</v>
      </c>
      <c r="S96" s="96">
        <f>S95+'2016'!S96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120">
        <v>219.22</v>
      </c>
      <c r="F97" s="121">
        <v>1.2</v>
      </c>
      <c r="G97" s="121">
        <v>40</v>
      </c>
      <c r="H97" s="122">
        <f>E97*F97</f>
        <v>263.06399999999996</v>
      </c>
      <c r="I97" s="122">
        <f>E97*G97</f>
        <v>8768.7999999999993</v>
      </c>
      <c r="J97" s="82">
        <f>(E97*F97)</f>
        <v>263.06399999999996</v>
      </c>
      <c r="K97" s="82">
        <f>E97*G97</f>
        <v>8768.7999999999993</v>
      </c>
      <c r="L97" s="83">
        <f>SUM(J97,K97)</f>
        <v>9031.8639999999996</v>
      </c>
      <c r="M97" s="84">
        <f t="shared" ref="M97:N99" si="46">J97-H97</f>
        <v>0</v>
      </c>
      <c r="N97" s="84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123">
        <v>179.28</v>
      </c>
      <c r="F98" s="121">
        <v>1.2</v>
      </c>
      <c r="G98" s="121">
        <v>40</v>
      </c>
      <c r="H98" s="122">
        <f>E98*F98</f>
        <v>215.136</v>
      </c>
      <c r="I98" s="122">
        <f>E98*G98</f>
        <v>7171.2</v>
      </c>
      <c r="J98" s="82">
        <f>(E98*F98)</f>
        <v>215.136</v>
      </c>
      <c r="K98" s="82">
        <f>E98*G98</f>
        <v>7171.2</v>
      </c>
      <c r="L98" s="83">
        <f>SUM(J98,K98)</f>
        <v>7386.3360000000002</v>
      </c>
      <c r="M98" s="84">
        <f t="shared" si="46"/>
        <v>0</v>
      </c>
      <c r="N98" s="84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123">
        <v>180.5</v>
      </c>
      <c r="F99" s="121">
        <v>1.2</v>
      </c>
      <c r="G99" s="121">
        <v>40</v>
      </c>
      <c r="H99" s="122">
        <f>E99*F99</f>
        <v>216.6</v>
      </c>
      <c r="I99" s="122">
        <f>E99*G99</f>
        <v>7220</v>
      </c>
      <c r="J99" s="82">
        <f>(E99*F99)</f>
        <v>216.6</v>
      </c>
      <c r="K99" s="82">
        <f>E99*G99</f>
        <v>7220</v>
      </c>
      <c r="L99" s="83">
        <f>SUM(J99,K99)</f>
        <v>7436.6</v>
      </c>
      <c r="M99" s="84">
        <f t="shared" si="46"/>
        <v>0</v>
      </c>
      <c r="N99" s="84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9">
        <f>SUM(E97,E98,E99)</f>
        <v>579</v>
      </c>
      <c r="F100" s="89"/>
      <c r="G100" s="89"/>
      <c r="H100" s="89">
        <f>SUM(H97,H98,H99)</f>
        <v>694.8</v>
      </c>
      <c r="I100" s="89">
        <f>SUM(I97,I98,I99)</f>
        <v>23160</v>
      </c>
      <c r="J100" s="89">
        <f t="shared" ref="J100:S100" si="47">SUM(J97,J98,J99)</f>
        <v>694.8</v>
      </c>
      <c r="K100" s="89">
        <f t="shared" si="47"/>
        <v>23160</v>
      </c>
      <c r="L100" s="89">
        <f t="shared" si="47"/>
        <v>23854.800000000003</v>
      </c>
      <c r="M100" s="89">
        <f t="shared" si="47"/>
        <v>0</v>
      </c>
      <c r="N100" s="89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120">
        <v>225.96</v>
      </c>
      <c r="F101" s="121">
        <v>1.2</v>
      </c>
      <c r="G101" s="121">
        <v>40</v>
      </c>
      <c r="H101" s="122">
        <v>271.15199999999999</v>
      </c>
      <c r="I101" s="122">
        <v>9038.4</v>
      </c>
      <c r="J101" s="82">
        <f>(E101*F101)</f>
        <v>271.15199999999999</v>
      </c>
      <c r="K101" s="82">
        <f>E101*G101</f>
        <v>9038.4</v>
      </c>
      <c r="L101" s="83">
        <f>SUM(J101,K101)</f>
        <v>9309.5519999999997</v>
      </c>
      <c r="M101" s="84">
        <f t="shared" ref="M101:N103" si="48">J101-H101</f>
        <v>0</v>
      </c>
      <c r="N101" s="84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120">
        <v>152.9</v>
      </c>
      <c r="F102" s="121">
        <v>1.2</v>
      </c>
      <c r="G102" s="121">
        <v>40</v>
      </c>
      <c r="H102" s="122">
        <v>183.48</v>
      </c>
      <c r="I102" s="122">
        <v>6116</v>
      </c>
      <c r="J102" s="82">
        <f>(E102*F102)</f>
        <v>183.48</v>
      </c>
      <c r="K102" s="82">
        <f>E102*G102</f>
        <v>6116</v>
      </c>
      <c r="L102" s="83">
        <f>SUM(J102,K102)</f>
        <v>6299.48</v>
      </c>
      <c r="M102" s="84">
        <f t="shared" si="48"/>
        <v>0</v>
      </c>
      <c r="N102" s="84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120">
        <v>179.16</v>
      </c>
      <c r="F103" s="121">
        <v>1.2</v>
      </c>
      <c r="G103" s="121">
        <v>40</v>
      </c>
      <c r="H103" s="122">
        <v>214.99199999999999</v>
      </c>
      <c r="I103" s="122">
        <v>7166.4</v>
      </c>
      <c r="J103" s="82">
        <f>(E103*F103)</f>
        <v>214.99199999999999</v>
      </c>
      <c r="K103" s="82">
        <f>E103*G103</f>
        <v>7166.4</v>
      </c>
      <c r="L103" s="83">
        <f>SUM(J103,K103)</f>
        <v>7381.3919999999998</v>
      </c>
      <c r="M103" s="84">
        <f t="shared" si="48"/>
        <v>0</v>
      </c>
      <c r="N103" s="84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9">
        <f>SUM(E101,E102,E103)</f>
        <v>558.02</v>
      </c>
      <c r="F104" s="89"/>
      <c r="G104" s="89"/>
      <c r="H104" s="89">
        <f>SUM(H101,H102,H103)</f>
        <v>669.62399999999991</v>
      </c>
      <c r="I104" s="89">
        <f>SUM(I101,I102,I103)</f>
        <v>22320.799999999999</v>
      </c>
      <c r="J104" s="89">
        <f t="shared" ref="J104:S104" si="49">SUM(J101,J102,J103)</f>
        <v>669.62399999999991</v>
      </c>
      <c r="K104" s="89">
        <f t="shared" si="49"/>
        <v>22320.799999999999</v>
      </c>
      <c r="L104" s="89">
        <f t="shared" si="49"/>
        <v>22990.423999999999</v>
      </c>
      <c r="M104" s="89">
        <f t="shared" si="49"/>
        <v>0</v>
      </c>
      <c r="N104" s="89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120">
        <v>222.16</v>
      </c>
      <c r="F105" s="121">
        <v>1.2</v>
      </c>
      <c r="G105" s="121">
        <v>40</v>
      </c>
      <c r="H105" s="122">
        <v>266.58999999999997</v>
      </c>
      <c r="I105" s="122">
        <v>8886.4</v>
      </c>
      <c r="J105" s="82">
        <f>(E105*F105)</f>
        <v>266.59199999999998</v>
      </c>
      <c r="K105" s="82">
        <f>E105*G105</f>
        <v>8886.4</v>
      </c>
      <c r="L105" s="83">
        <f>SUM(J105,K105)</f>
        <v>9152.9920000000002</v>
      </c>
      <c r="M105" s="84">
        <f t="shared" ref="M105:N107" si="50">J105-H105</f>
        <v>2.0000000000095497E-3</v>
      </c>
      <c r="N105" s="84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120">
        <v>156.18</v>
      </c>
      <c r="F106" s="121">
        <v>1.2</v>
      </c>
      <c r="G106" s="121">
        <v>40</v>
      </c>
      <c r="H106" s="122">
        <v>187.42</v>
      </c>
      <c r="I106" s="122">
        <v>6247.2</v>
      </c>
      <c r="J106" s="82">
        <f>(E106*F106)</f>
        <v>187.416</v>
      </c>
      <c r="K106" s="82">
        <f>E106*G106</f>
        <v>6247.2000000000007</v>
      </c>
      <c r="L106" s="83">
        <f>SUM(J106,K106)</f>
        <v>6434.6160000000009</v>
      </c>
      <c r="M106" s="84">
        <f t="shared" si="50"/>
        <v>-3.9999999999906777E-3</v>
      </c>
      <c r="N106" s="84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123">
        <v>109.06</v>
      </c>
      <c r="F107" s="121">
        <v>1.2</v>
      </c>
      <c r="G107" s="121">
        <v>40</v>
      </c>
      <c r="H107" s="122">
        <v>130.87</v>
      </c>
      <c r="I107" s="122">
        <v>4362.3999999999996</v>
      </c>
      <c r="J107" s="82">
        <f>(E107*F107)</f>
        <v>130.87199999999999</v>
      </c>
      <c r="K107" s="82">
        <f>E107*G107</f>
        <v>4362.3999999999996</v>
      </c>
      <c r="L107" s="83">
        <f>SUM(J107,K107)</f>
        <v>4493.2719999999999</v>
      </c>
      <c r="M107" s="84">
        <f t="shared" si="50"/>
        <v>1.999999999981128E-3</v>
      </c>
      <c r="N107" s="84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9">
        <f>SUM(E105,E106,E107)</f>
        <v>487.40000000000003</v>
      </c>
      <c r="F108" s="89"/>
      <c r="G108" s="89"/>
      <c r="H108" s="89">
        <f>SUM(H105,H106,H107)</f>
        <v>584.88</v>
      </c>
      <c r="I108" s="89">
        <f>SUM(I105,I106,I107)</f>
        <v>19496</v>
      </c>
      <c r="J108" s="89">
        <f t="shared" ref="J108:S108" si="51">SUM(J105,J106,J107)</f>
        <v>584.88</v>
      </c>
      <c r="K108" s="89">
        <f t="shared" si="51"/>
        <v>19496</v>
      </c>
      <c r="L108" s="89">
        <f t="shared" si="51"/>
        <v>20080.88</v>
      </c>
      <c r="M108" s="89">
        <f t="shared" si="51"/>
        <v>0</v>
      </c>
      <c r="N108" s="89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120">
        <v>219.1</v>
      </c>
      <c r="F109" s="121">
        <v>1.2</v>
      </c>
      <c r="G109" s="121">
        <v>40</v>
      </c>
      <c r="H109" s="122">
        <v>262.91999999999996</v>
      </c>
      <c r="I109" s="122">
        <v>8764</v>
      </c>
      <c r="J109" s="82">
        <f>(E109*F109)</f>
        <v>262.91999999999996</v>
      </c>
      <c r="K109" s="82">
        <f>E109*G109</f>
        <v>8764</v>
      </c>
      <c r="L109" s="83">
        <f>SUM(J109,K109)</f>
        <v>9026.92</v>
      </c>
      <c r="M109" s="84">
        <f t="shared" ref="M109:N111" si="52">J109-H109</f>
        <v>0</v>
      </c>
      <c r="N109" s="84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120">
        <v>96.22</v>
      </c>
      <c r="F110" s="121">
        <v>1.2</v>
      </c>
      <c r="G110" s="121">
        <v>40</v>
      </c>
      <c r="H110" s="122">
        <v>115.464</v>
      </c>
      <c r="I110" s="122">
        <v>3848.8</v>
      </c>
      <c r="J110" s="82">
        <f>(E110*F110)</f>
        <v>115.464</v>
      </c>
      <c r="K110" s="82">
        <f>E110*G110</f>
        <v>3848.8</v>
      </c>
      <c r="L110" s="83">
        <f>SUM(J110,K110)</f>
        <v>3964.2640000000001</v>
      </c>
      <c r="M110" s="84">
        <f t="shared" si="52"/>
        <v>0</v>
      </c>
      <c r="N110" s="84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123">
        <v>107.6</v>
      </c>
      <c r="F111" s="121">
        <v>1.2</v>
      </c>
      <c r="G111" s="121">
        <v>40</v>
      </c>
      <c r="H111" s="122">
        <v>129.11999999999998</v>
      </c>
      <c r="I111" s="122">
        <v>4304</v>
      </c>
      <c r="J111" s="82">
        <f>(E111*F111)</f>
        <v>129.11999999999998</v>
      </c>
      <c r="K111" s="82">
        <f>E111*G111</f>
        <v>4304</v>
      </c>
      <c r="L111" s="83">
        <f>SUM(J111,K111)</f>
        <v>4433.12</v>
      </c>
      <c r="M111" s="84">
        <f t="shared" si="52"/>
        <v>0</v>
      </c>
      <c r="N111" s="84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9">
        <f>SUM(E109,E110,E111)</f>
        <v>422.91999999999996</v>
      </c>
      <c r="F112" s="89"/>
      <c r="G112" s="89"/>
      <c r="H112" s="89">
        <f>SUM(H109,H110,H111)</f>
        <v>507.50399999999991</v>
      </c>
      <c r="I112" s="89">
        <f>SUM(I109,I110,I111)</f>
        <v>16916.8</v>
      </c>
      <c r="J112" s="89">
        <f t="shared" ref="J112:S112" si="53">SUM(J109,J110,J111)</f>
        <v>507.50399999999991</v>
      </c>
      <c r="K112" s="89">
        <f t="shared" si="53"/>
        <v>16916.8</v>
      </c>
      <c r="L112" s="89">
        <f t="shared" si="53"/>
        <v>17424.304</v>
      </c>
      <c r="M112" s="89">
        <f t="shared" si="53"/>
        <v>0</v>
      </c>
      <c r="N112" s="89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6">
        <f>SUM(E100+E104+E108+E112)</f>
        <v>2047.3400000000001</v>
      </c>
      <c r="F113" s="116"/>
      <c r="G113" s="116"/>
      <c r="H113" s="116">
        <f>SUM(H100+H104+H108+H112)</f>
        <v>2456.808</v>
      </c>
      <c r="I113" s="116">
        <f>SUM(I100+I104+I108+I112)</f>
        <v>81893.600000000006</v>
      </c>
      <c r="J113" s="116">
        <f t="shared" ref="J113:S113" si="54">SUM(J100+J104+J108+J112)</f>
        <v>2456.808</v>
      </c>
      <c r="K113" s="116">
        <f t="shared" si="54"/>
        <v>81893.600000000006</v>
      </c>
      <c r="L113" s="116">
        <f t="shared" si="54"/>
        <v>84350.40800000001</v>
      </c>
      <c r="M113" s="116">
        <f t="shared" si="54"/>
        <v>0</v>
      </c>
      <c r="N113" s="116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6">
        <f>E113+'2016'!E114</f>
        <v>8677.7899999999991</v>
      </c>
      <c r="F114" s="96"/>
      <c r="G114" s="96"/>
      <c r="H114" s="96">
        <f>H113+'2016'!H114</f>
        <v>10413.347999999998</v>
      </c>
      <c r="I114" s="96">
        <f>I113+'2016'!I114</f>
        <v>262131.68000000002</v>
      </c>
      <c r="J114" s="96">
        <f>J113+'2016'!J114</f>
        <v>10413.347999999998</v>
      </c>
      <c r="K114" s="96">
        <f>K113+'2016'!K114</f>
        <v>262131.68000000002</v>
      </c>
      <c r="L114" s="96">
        <f>L113+'2016'!L114</f>
        <v>272545.02799999999</v>
      </c>
      <c r="M114" s="96">
        <f>M113+'2016'!M114</f>
        <v>0</v>
      </c>
      <c r="N114" s="96">
        <f>N113+'2016'!N114</f>
        <v>0</v>
      </c>
      <c r="O114" s="96">
        <f>O113+'2016'!O114</f>
        <v>0</v>
      </c>
      <c r="P114" s="96">
        <f>P113+'2016'!P114</f>
        <v>0</v>
      </c>
      <c r="Q114" s="96">
        <f>Q113+'2016'!Q114</f>
        <v>0</v>
      </c>
      <c r="R114" s="96">
        <f>R113+'2016'!R114</f>
        <v>0</v>
      </c>
      <c r="S114" s="96">
        <f>S113+'2016'!S114</f>
        <v>0</v>
      </c>
      <c r="T114" s="97"/>
    </row>
    <row r="115" spans="1:20" s="70" customFormat="1" ht="38.25" x14ac:dyDescent="0.2">
      <c r="D115" s="119" t="s">
        <v>52</v>
      </c>
      <c r="E115" s="107">
        <f>E23+E41+E59+E77+E95+E113</f>
        <v>28312.116999999998</v>
      </c>
      <c r="F115" s="107"/>
      <c r="G115" s="107"/>
      <c r="H115" s="107">
        <f t="shared" ref="H115:N115" si="55">H23+H41+H59+H77+H95+H113</f>
        <v>33967.815999999999</v>
      </c>
      <c r="I115" s="107">
        <f t="shared" si="55"/>
        <v>820575.20000000007</v>
      </c>
      <c r="J115" s="107">
        <f t="shared" si="55"/>
        <v>33974.540399999998</v>
      </c>
      <c r="K115" s="107">
        <f t="shared" si="55"/>
        <v>820799.4800000001</v>
      </c>
      <c r="L115" s="107">
        <f t="shared" si="55"/>
        <v>854543.0120000001</v>
      </c>
      <c r="M115" s="107">
        <f t="shared" si="55"/>
        <v>-4.0000000001896296E-3</v>
      </c>
      <c r="N115" s="107">
        <f t="shared" si="55"/>
        <v>0</v>
      </c>
      <c r="O115" s="126"/>
    </row>
    <row r="116" spans="1:20" s="70" customFormat="1" x14ac:dyDescent="0.2">
      <c r="O116" s="109"/>
    </row>
    <row r="117" spans="1:20" s="70" customFormat="1" x14ac:dyDescent="0.2">
      <c r="O117" s="109"/>
    </row>
    <row r="118" spans="1:20" s="70" customFormat="1" x14ac:dyDescent="0.2">
      <c r="O118" s="109"/>
    </row>
    <row r="119" spans="1:20" s="70" customFormat="1" x14ac:dyDescent="0.2">
      <c r="O119" s="109"/>
    </row>
    <row r="120" spans="1:20" s="70" customFormat="1" x14ac:dyDescent="0.2">
      <c r="O120" s="109"/>
    </row>
  </sheetData>
  <mergeCells count="37">
    <mergeCell ref="A79:A93"/>
    <mergeCell ref="B79:B93"/>
    <mergeCell ref="C79:C93"/>
    <mergeCell ref="A97:A111"/>
    <mergeCell ref="B97:B111"/>
    <mergeCell ref="C97:C111"/>
    <mergeCell ref="A43:A57"/>
    <mergeCell ref="B43:B57"/>
    <mergeCell ref="C43:C57"/>
    <mergeCell ref="A61:A75"/>
    <mergeCell ref="B61:B75"/>
    <mergeCell ref="C61:C75"/>
    <mergeCell ref="A25:A39"/>
    <mergeCell ref="B25:B39"/>
    <mergeCell ref="C25:C39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0866141732283472" right="0.59055118110236227" top="0" bottom="0" header="0.31496062992125984" footer="0.31496062992125984"/>
  <pageSetup paperSize="9" scale="54" fitToHeight="0" orientation="landscape" r:id="rId1"/>
  <rowBreaks count="1" manualBreakCount="1">
    <brk id="60" max="1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topLeftCell="C70" zoomScaleNormal="100" zoomScaleSheetLayoutView="75" workbookViewId="0">
      <selection activeCell="I109" sqref="I109"/>
    </sheetView>
  </sheetViews>
  <sheetFormatPr defaultColWidth="12.28515625" defaultRowHeight="12.75" x14ac:dyDescent="0.2"/>
  <cols>
    <col min="1" max="14" width="12.28515625" style="78" customWidth="1"/>
    <col min="15" max="15" width="12.28515625" style="111" customWidth="1"/>
    <col min="16" max="16384" width="12.28515625" style="78"/>
  </cols>
  <sheetData>
    <row r="1" spans="1:20" s="70" customFormat="1" ht="15.75" customHeight="1" x14ac:dyDescent="0.25">
      <c r="A1" s="64"/>
      <c r="B1" s="65" t="s">
        <v>0</v>
      </c>
      <c r="C1" s="160">
        <v>2018</v>
      </c>
      <c r="D1" s="161"/>
      <c r="E1" s="69"/>
      <c r="F1" s="68"/>
      <c r="G1" s="68"/>
      <c r="H1" s="69"/>
      <c r="I1" s="69"/>
      <c r="J1" s="68"/>
      <c r="K1" s="68"/>
      <c r="L1" s="68"/>
      <c r="M1" s="69"/>
      <c r="N1" s="69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62" t="s">
        <v>42</v>
      </c>
      <c r="G2" s="162" t="s">
        <v>43</v>
      </c>
      <c r="H2" s="196" t="s">
        <v>39</v>
      </c>
      <c r="I2" s="197"/>
      <c r="J2" s="162" t="s">
        <v>38</v>
      </c>
      <c r="K2" s="162" t="s">
        <v>37</v>
      </c>
      <c r="L2" s="162" t="s">
        <v>5</v>
      </c>
      <c r="M2" s="162" t="s">
        <v>36</v>
      </c>
      <c r="N2" s="162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63"/>
      <c r="G3" s="163"/>
      <c r="H3" s="198"/>
      <c r="I3" s="199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63"/>
      <c r="G4" s="163"/>
      <c r="H4" s="200"/>
      <c r="I4" s="201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2" t="s">
        <v>7</v>
      </c>
      <c r="F5" s="164"/>
      <c r="G5" s="164"/>
      <c r="H5" s="71" t="s">
        <v>40</v>
      </c>
      <c r="I5" s="71" t="s">
        <v>41</v>
      </c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11</v>
      </c>
      <c r="G6" s="75">
        <v>11</v>
      </c>
      <c r="H6" s="75"/>
      <c r="I6" s="75"/>
      <c r="J6" s="75">
        <v>8</v>
      </c>
      <c r="K6" s="75">
        <v>9</v>
      </c>
      <c r="L6" s="75">
        <v>10</v>
      </c>
      <c r="M6" s="75">
        <v>17</v>
      </c>
      <c r="N6" s="75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120">
        <v>1143.6300000000001</v>
      </c>
      <c r="F7" s="121">
        <v>1.2</v>
      </c>
      <c r="G7" s="121">
        <v>22.5</v>
      </c>
      <c r="H7" s="122">
        <v>1372.356</v>
      </c>
      <c r="I7" s="122">
        <v>25731.675000000003</v>
      </c>
      <c r="J7" s="82">
        <f>(E7*F7)</f>
        <v>1372.356</v>
      </c>
      <c r="K7" s="82">
        <f>E7*G7</f>
        <v>25731.675000000003</v>
      </c>
      <c r="L7" s="83">
        <f>SUM(J7,K7)</f>
        <v>27104.031000000003</v>
      </c>
      <c r="M7" s="84">
        <f t="shared" ref="M7:N9" si="0">J7-H7</f>
        <v>0</v>
      </c>
      <c r="N7" s="84">
        <f t="shared" si="0"/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123">
        <v>1128.8699999999999</v>
      </c>
      <c r="F8" s="121">
        <v>1.2</v>
      </c>
      <c r="G8" s="121">
        <v>22.5</v>
      </c>
      <c r="H8" s="122">
        <v>1354.6439999999998</v>
      </c>
      <c r="I8" s="122">
        <v>25399.574999999997</v>
      </c>
      <c r="J8" s="82">
        <f>(E8*F8)</f>
        <v>1354.6439999999998</v>
      </c>
      <c r="K8" s="82">
        <f>E8*G8</f>
        <v>25399.574999999997</v>
      </c>
      <c r="L8" s="83">
        <f>SUM(J8,K8)</f>
        <v>26754.218999999997</v>
      </c>
      <c r="M8" s="84">
        <f t="shared" si="0"/>
        <v>0</v>
      </c>
      <c r="N8" s="84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123">
        <v>1342.96</v>
      </c>
      <c r="F9" s="121">
        <v>1.2</v>
      </c>
      <c r="G9" s="121">
        <v>22.5</v>
      </c>
      <c r="H9" s="122">
        <v>1611.5519999999999</v>
      </c>
      <c r="I9" s="122">
        <v>30216.600000000002</v>
      </c>
      <c r="J9" s="82">
        <f>(E9*F9)</f>
        <v>1611.5519999999999</v>
      </c>
      <c r="K9" s="82">
        <f>E9*G9</f>
        <v>30216.600000000002</v>
      </c>
      <c r="L9" s="83">
        <f>SUM(J9,K9)</f>
        <v>31828.152000000002</v>
      </c>
      <c r="M9" s="84">
        <f t="shared" si="0"/>
        <v>0</v>
      </c>
      <c r="N9" s="84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9">
        <f>SUM(E7,E8,E9)</f>
        <v>3615.46</v>
      </c>
      <c r="F10" s="89"/>
      <c r="G10" s="89"/>
      <c r="H10" s="89">
        <f>SUM(H7,H8,H9)</f>
        <v>4338.5519999999997</v>
      </c>
      <c r="I10" s="89">
        <f>SUM(I7,I8,I9)</f>
        <v>81347.850000000006</v>
      </c>
      <c r="J10" s="89">
        <f t="shared" ref="J10:S10" si="1">SUM(J7,J8,J9)</f>
        <v>4338.5519999999997</v>
      </c>
      <c r="K10" s="89">
        <f t="shared" si="1"/>
        <v>81347.850000000006</v>
      </c>
      <c r="L10" s="89">
        <f t="shared" si="1"/>
        <v>85686.402000000002</v>
      </c>
      <c r="M10" s="89">
        <f t="shared" si="1"/>
        <v>0</v>
      </c>
      <c r="N10" s="89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127">
        <v>1858.69</v>
      </c>
      <c r="F11" s="121">
        <v>1.2</v>
      </c>
      <c r="G11" s="121">
        <v>22.5</v>
      </c>
      <c r="H11" s="122">
        <v>2230.4279999999999</v>
      </c>
      <c r="I11" s="122">
        <v>41820.525000000001</v>
      </c>
      <c r="J11" s="82">
        <f>(E11*F11)</f>
        <v>2230.4279999999999</v>
      </c>
      <c r="K11" s="82">
        <f>E11*G11</f>
        <v>41820.525000000001</v>
      </c>
      <c r="L11" s="83">
        <f>SUM(J11,K11)</f>
        <v>44050.953000000001</v>
      </c>
      <c r="M11" s="84">
        <f t="shared" ref="M11:N13" si="2">J11-H11</f>
        <v>0</v>
      </c>
      <c r="N11" s="84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127">
        <v>2619.2199999999998</v>
      </c>
      <c r="F12" s="121">
        <v>1.2</v>
      </c>
      <c r="G12" s="121">
        <v>22.5</v>
      </c>
      <c r="H12" s="122">
        <v>3143.0639999999999</v>
      </c>
      <c r="I12" s="122">
        <v>58932.45</v>
      </c>
      <c r="J12" s="82">
        <f>(E12*F12)</f>
        <v>3143.0639999999999</v>
      </c>
      <c r="K12" s="82">
        <f>E12*G12</f>
        <v>58932.45</v>
      </c>
      <c r="L12" s="83">
        <f>SUM(J12,K12)</f>
        <v>62075.513999999996</v>
      </c>
      <c r="M12" s="84">
        <f t="shared" si="2"/>
        <v>0</v>
      </c>
      <c r="N12" s="84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127">
        <v>1748.45</v>
      </c>
      <c r="F13" s="121">
        <v>1.2</v>
      </c>
      <c r="G13" s="121">
        <v>22.5</v>
      </c>
      <c r="H13" s="122">
        <v>2098.14</v>
      </c>
      <c r="I13" s="122">
        <v>39340.125</v>
      </c>
      <c r="J13" s="82">
        <f>(E13*F13)</f>
        <v>2098.14</v>
      </c>
      <c r="K13" s="82">
        <f>E13*G13</f>
        <v>39340.125</v>
      </c>
      <c r="L13" s="83">
        <f>SUM(J13,K13)</f>
        <v>41438.264999999999</v>
      </c>
      <c r="M13" s="84">
        <f t="shared" si="2"/>
        <v>0</v>
      </c>
      <c r="N13" s="84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9">
        <f>SUM(E11,E12,E13)</f>
        <v>6226.36</v>
      </c>
      <c r="F14" s="89"/>
      <c r="G14" s="89"/>
      <c r="H14" s="89">
        <f>SUM(H11,H12,H13)</f>
        <v>7471.6319999999996</v>
      </c>
      <c r="I14" s="89">
        <f>SUM(I11,I12,I13)</f>
        <v>140093.1</v>
      </c>
      <c r="J14" s="89">
        <f t="shared" ref="J14:S14" si="3">SUM(J11,J12,J13)</f>
        <v>7471.6319999999996</v>
      </c>
      <c r="K14" s="89">
        <f t="shared" si="3"/>
        <v>140093.1</v>
      </c>
      <c r="L14" s="89">
        <f t="shared" si="3"/>
        <v>147564.73200000002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127">
        <v>2203.7399999999998</v>
      </c>
      <c r="F15" s="121">
        <v>1.2</v>
      </c>
      <c r="G15" s="121">
        <v>22.5</v>
      </c>
      <c r="H15" s="122">
        <v>2644.4879999999998</v>
      </c>
      <c r="I15" s="122">
        <v>49584.149999999994</v>
      </c>
      <c r="J15" s="82">
        <f>(E15*F15)</f>
        <v>2644.4879999999998</v>
      </c>
      <c r="K15" s="82">
        <f>E15*G15</f>
        <v>49584.149999999994</v>
      </c>
      <c r="L15" s="83">
        <f>SUM(J15,K15)</f>
        <v>52228.637999999992</v>
      </c>
      <c r="M15" s="84">
        <f t="shared" ref="M15:N17" si="4">J15-H15</f>
        <v>0</v>
      </c>
      <c r="N15" s="84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127">
        <v>1800.04</v>
      </c>
      <c r="F16" s="121">
        <v>1.2</v>
      </c>
      <c r="G16" s="121">
        <v>22.5</v>
      </c>
      <c r="H16" s="122">
        <v>2160.0479999999998</v>
      </c>
      <c r="I16" s="122">
        <v>40500.9</v>
      </c>
      <c r="J16" s="82">
        <f>(E16*F16)</f>
        <v>2160.0479999999998</v>
      </c>
      <c r="K16" s="82">
        <f>E16*G16</f>
        <v>40500.9</v>
      </c>
      <c r="L16" s="83">
        <f>SUM(J16,K16)</f>
        <v>42660.948000000004</v>
      </c>
      <c r="M16" s="84">
        <f t="shared" si="4"/>
        <v>0</v>
      </c>
      <c r="N16" s="84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127">
        <v>1722.72</v>
      </c>
      <c r="F17" s="121">
        <v>1.2</v>
      </c>
      <c r="G17" s="121">
        <v>22.5</v>
      </c>
      <c r="H17" s="122">
        <v>2067.2640000000001</v>
      </c>
      <c r="I17" s="122">
        <v>38761.199999999997</v>
      </c>
      <c r="J17" s="82">
        <f>(E17*F17)</f>
        <v>2067.2640000000001</v>
      </c>
      <c r="K17" s="82">
        <f>E17*G17</f>
        <v>38761.199999999997</v>
      </c>
      <c r="L17" s="83">
        <f>SUM(J17,K17)</f>
        <v>40828.464</v>
      </c>
      <c r="M17" s="84">
        <f t="shared" si="4"/>
        <v>0</v>
      </c>
      <c r="N17" s="84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9">
        <f>SUM(E15,E16,E17)</f>
        <v>5726.5</v>
      </c>
      <c r="F18" s="89"/>
      <c r="G18" s="89"/>
      <c r="H18" s="89">
        <f>SUM(H15,H16,H17)</f>
        <v>6871.8</v>
      </c>
      <c r="I18" s="89">
        <f>SUM(I15,I16,I17)</f>
        <v>128846.24999999999</v>
      </c>
      <c r="J18" s="89">
        <f t="shared" ref="J18:S18" si="5">SUM(J15,J16,J17)</f>
        <v>6871.8</v>
      </c>
      <c r="K18" s="89">
        <f t="shared" si="5"/>
        <v>128846.24999999999</v>
      </c>
      <c r="L18" s="89">
        <f t="shared" si="5"/>
        <v>135718.04999999999</v>
      </c>
      <c r="M18" s="89">
        <f t="shared" si="5"/>
        <v>0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120">
        <v>1793.34</v>
      </c>
      <c r="F19" s="121">
        <v>1.2</v>
      </c>
      <c r="G19" s="121">
        <v>22.5</v>
      </c>
      <c r="H19" s="122">
        <v>2152.0079999999998</v>
      </c>
      <c r="I19" s="122">
        <v>40350.15</v>
      </c>
      <c r="J19" s="82">
        <f>(E19*F19)</f>
        <v>2152.0079999999998</v>
      </c>
      <c r="K19" s="82">
        <f>E19*G19</f>
        <v>40350.15</v>
      </c>
      <c r="L19" s="83">
        <f>SUM(J19,K19)</f>
        <v>42502.158000000003</v>
      </c>
      <c r="M19" s="84">
        <f t="shared" ref="M19:N21" si="6">J19-H19</f>
        <v>0</v>
      </c>
      <c r="N19" s="84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120">
        <v>1656.04</v>
      </c>
      <c r="F20" s="121">
        <v>1.2</v>
      </c>
      <c r="G20" s="121">
        <v>22.5</v>
      </c>
      <c r="H20" s="122">
        <v>1987.2479999999998</v>
      </c>
      <c r="I20" s="122">
        <v>37260.9</v>
      </c>
      <c r="J20" s="82">
        <f>(E20*F20)</f>
        <v>1987.2479999999998</v>
      </c>
      <c r="K20" s="82">
        <f>E20*G20</f>
        <v>37260.9</v>
      </c>
      <c r="L20" s="83">
        <f>SUM(J20,K20)</f>
        <v>39248.148000000001</v>
      </c>
      <c r="M20" s="84">
        <f t="shared" si="6"/>
        <v>0</v>
      </c>
      <c r="N20" s="84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123">
        <v>1246.3399999999999</v>
      </c>
      <c r="F21" s="121">
        <v>1.2</v>
      </c>
      <c r="G21" s="121">
        <v>22.5</v>
      </c>
      <c r="H21" s="122">
        <v>1495.6079999999999</v>
      </c>
      <c r="I21" s="122">
        <v>28042.649999999998</v>
      </c>
      <c r="J21" s="82">
        <f>(E21*F21)</f>
        <v>1495.6079999999999</v>
      </c>
      <c r="K21" s="82">
        <f>E21*G21</f>
        <v>28042.649999999998</v>
      </c>
      <c r="L21" s="83">
        <f>SUM(J21,K21)</f>
        <v>29538.257999999998</v>
      </c>
      <c r="M21" s="84">
        <f t="shared" si="6"/>
        <v>0</v>
      </c>
      <c r="N21" s="84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9">
        <f>SUM(E19,E20,E21)</f>
        <v>4695.72</v>
      </c>
      <c r="F22" s="89"/>
      <c r="G22" s="89"/>
      <c r="H22" s="89">
        <f>SUM(H19,H20,H21)</f>
        <v>5634.8639999999996</v>
      </c>
      <c r="I22" s="89">
        <f>SUM(I19,I20,I21)</f>
        <v>105653.7</v>
      </c>
      <c r="J22" s="89">
        <f t="shared" ref="J22:S22" si="7">SUM(J19,J20,J21)</f>
        <v>5634.8639999999996</v>
      </c>
      <c r="K22" s="89">
        <f t="shared" si="7"/>
        <v>105653.7</v>
      </c>
      <c r="L22" s="89">
        <f t="shared" si="7"/>
        <v>111288.56400000001</v>
      </c>
      <c r="M22" s="89">
        <f t="shared" si="7"/>
        <v>0</v>
      </c>
      <c r="N22" s="89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6">
        <f>SUM(E10+E14+E18+E22)</f>
        <v>20264.04</v>
      </c>
      <c r="F23" s="116"/>
      <c r="G23" s="116"/>
      <c r="H23" s="116">
        <f>SUM(H10+H14+H18+H22)</f>
        <v>24316.847999999998</v>
      </c>
      <c r="I23" s="116">
        <f>SUM(I10+I14+I18+I22)</f>
        <v>455940.9</v>
      </c>
      <c r="J23" s="116">
        <f t="shared" ref="J23:S23" si="8">SUM(J10+J14+J18+J22)</f>
        <v>24316.847999999998</v>
      </c>
      <c r="K23" s="116">
        <f t="shared" si="8"/>
        <v>455940.9</v>
      </c>
      <c r="L23" s="116">
        <f t="shared" si="8"/>
        <v>480257.74800000002</v>
      </c>
      <c r="M23" s="116">
        <f t="shared" si="8"/>
        <v>0</v>
      </c>
      <c r="N23" s="116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6">
        <f>E23+'2017'!E24</f>
        <v>136617.03</v>
      </c>
      <c r="F24" s="96"/>
      <c r="G24" s="96"/>
      <c r="H24" s="96">
        <f>H23+'2017'!H24</f>
        <v>163940.43599999999</v>
      </c>
      <c r="I24" s="96">
        <f>I23+'2017'!I24</f>
        <v>2765586.94</v>
      </c>
      <c r="J24" s="96">
        <f>J23+'2017'!J24</f>
        <v>163940.43599999999</v>
      </c>
      <c r="K24" s="96">
        <f>K23+'2017'!K24</f>
        <v>2765586.94</v>
      </c>
      <c r="L24" s="96">
        <f>L23+'2017'!L24</f>
        <v>2929527.3759999997</v>
      </c>
      <c r="M24" s="96">
        <f>M23+'2017'!M24</f>
        <v>0</v>
      </c>
      <c r="N24" s="96">
        <f>N23+'2017'!N24</f>
        <v>0</v>
      </c>
      <c r="O24" s="96">
        <f>O23+'2017'!O24</f>
        <v>0</v>
      </c>
      <c r="P24" s="96">
        <f>P23+'2017'!P24</f>
        <v>0</v>
      </c>
      <c r="Q24" s="96">
        <f>Q23+'2017'!Q24</f>
        <v>0</v>
      </c>
      <c r="R24" s="96">
        <f>R23+'2017'!R24</f>
        <v>0</v>
      </c>
      <c r="S24" s="96">
        <f>S23+'2017'!S24</f>
        <v>0</v>
      </c>
      <c r="T24" s="97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120">
        <v>264.72000000000003</v>
      </c>
      <c r="F25" s="121">
        <v>1.2</v>
      </c>
      <c r="G25" s="121">
        <v>45</v>
      </c>
      <c r="H25" s="122">
        <v>317.66400000000004</v>
      </c>
      <c r="I25" s="122">
        <v>11912.400000000001</v>
      </c>
      <c r="J25" s="82">
        <f>(E25*F25)</f>
        <v>317.66400000000004</v>
      </c>
      <c r="K25" s="82">
        <f>E25*G25</f>
        <v>11912.400000000001</v>
      </c>
      <c r="L25" s="83">
        <f>SUM(J25,K25)</f>
        <v>12230.064000000002</v>
      </c>
      <c r="M25" s="84">
        <f t="shared" ref="M25:N27" si="9">J25-H25</f>
        <v>0</v>
      </c>
      <c r="N25" s="84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123">
        <v>221.18</v>
      </c>
      <c r="F26" s="121">
        <v>1.2</v>
      </c>
      <c r="G26" s="121">
        <v>45</v>
      </c>
      <c r="H26" s="122">
        <v>265.416</v>
      </c>
      <c r="I26" s="122">
        <v>9953.1</v>
      </c>
      <c r="J26" s="82">
        <f>(E26*F26)</f>
        <v>265.416</v>
      </c>
      <c r="K26" s="82">
        <f>E26*G26</f>
        <v>9953.1</v>
      </c>
      <c r="L26" s="83">
        <f>SUM(J26,K26)</f>
        <v>10218.516</v>
      </c>
      <c r="M26" s="84">
        <f t="shared" si="9"/>
        <v>0</v>
      </c>
      <c r="N26" s="84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123">
        <v>349.08</v>
      </c>
      <c r="F27" s="121">
        <v>1.2</v>
      </c>
      <c r="G27" s="121">
        <v>45</v>
      </c>
      <c r="H27" s="122">
        <v>418.89599999999996</v>
      </c>
      <c r="I27" s="122">
        <v>15708.599999999999</v>
      </c>
      <c r="J27" s="82">
        <f>(E27*F27)</f>
        <v>418.89599999999996</v>
      </c>
      <c r="K27" s="82">
        <f>E27*G27</f>
        <v>15708.599999999999</v>
      </c>
      <c r="L27" s="83">
        <f>SUM(J27,K27)</f>
        <v>16127.495999999999</v>
      </c>
      <c r="M27" s="84">
        <f t="shared" si="9"/>
        <v>0</v>
      </c>
      <c r="N27" s="84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9">
        <f>SUM(E25,E26,E27)</f>
        <v>834.98</v>
      </c>
      <c r="F28" s="89"/>
      <c r="G28" s="89"/>
      <c r="H28" s="124">
        <f>SUM(H25:H27)</f>
        <v>1001.976</v>
      </c>
      <c r="I28" s="124">
        <f>SUM(I25:I27)</f>
        <v>37574.1</v>
      </c>
      <c r="J28" s="89">
        <f t="shared" ref="J28:S28" si="10">SUM(J25,J26,J27)</f>
        <v>1001.976</v>
      </c>
      <c r="K28" s="89">
        <f t="shared" si="10"/>
        <v>37574.1</v>
      </c>
      <c r="L28" s="89">
        <f t="shared" si="10"/>
        <v>38576.076000000001</v>
      </c>
      <c r="M28" s="89">
        <f t="shared" si="10"/>
        <v>0</v>
      </c>
      <c r="N28" s="89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120">
        <v>298.27999999999997</v>
      </c>
      <c r="F29" s="121">
        <v>1.2</v>
      </c>
      <c r="G29" s="121">
        <v>45</v>
      </c>
      <c r="H29" s="122">
        <v>357.93599999999998</v>
      </c>
      <c r="I29" s="122">
        <v>13422.599999999999</v>
      </c>
      <c r="J29" s="82">
        <f>(E29*F29)</f>
        <v>357.93599999999998</v>
      </c>
      <c r="K29" s="82">
        <f>E29*G29</f>
        <v>13422.599999999999</v>
      </c>
      <c r="L29" s="83">
        <f>SUM(J29,K29)</f>
        <v>13780.535999999998</v>
      </c>
      <c r="M29" s="84">
        <f t="shared" ref="M29:N31" si="11">J29-H29</f>
        <v>0</v>
      </c>
      <c r="N29" s="84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120">
        <v>408.68</v>
      </c>
      <c r="F30" s="121">
        <v>1.2</v>
      </c>
      <c r="G30" s="121">
        <v>45</v>
      </c>
      <c r="H30" s="122">
        <v>490.416</v>
      </c>
      <c r="I30" s="122">
        <v>18390.599999999999</v>
      </c>
      <c r="J30" s="82">
        <f>(E30*F30)</f>
        <v>490.416</v>
      </c>
      <c r="K30" s="82">
        <f>E30*G30</f>
        <v>18390.599999999999</v>
      </c>
      <c r="L30" s="83">
        <f>SUM(J30,K30)</f>
        <v>18881.016</v>
      </c>
      <c r="M30" s="84">
        <f t="shared" si="11"/>
        <v>0</v>
      </c>
      <c r="N30" s="84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120">
        <v>389.12</v>
      </c>
      <c r="F31" s="121">
        <v>1.2</v>
      </c>
      <c r="G31" s="121">
        <v>45</v>
      </c>
      <c r="H31" s="122">
        <v>466.94399999999996</v>
      </c>
      <c r="I31" s="122">
        <v>17510.400000000001</v>
      </c>
      <c r="J31" s="82">
        <f>(E31*F31)</f>
        <v>466.94399999999996</v>
      </c>
      <c r="K31" s="82">
        <f>E31*G31</f>
        <v>17510.400000000001</v>
      </c>
      <c r="L31" s="83">
        <f>SUM(J31,K31)</f>
        <v>17977.344000000001</v>
      </c>
      <c r="M31" s="84">
        <f t="shared" si="11"/>
        <v>0</v>
      </c>
      <c r="N31" s="84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9">
        <f>SUM(E29,E30,E31)</f>
        <v>1096.08</v>
      </c>
      <c r="F32" s="89"/>
      <c r="G32" s="89"/>
      <c r="H32" s="124">
        <f>SUM(H29:H31)</f>
        <v>1315.2959999999998</v>
      </c>
      <c r="I32" s="124">
        <f>SUM(I29:I31)</f>
        <v>49323.6</v>
      </c>
      <c r="J32" s="89">
        <f t="shared" ref="J32:S32" si="12">SUM(J29,J30,J31)</f>
        <v>1315.2959999999998</v>
      </c>
      <c r="K32" s="89">
        <f t="shared" si="12"/>
        <v>49323.6</v>
      </c>
      <c r="L32" s="89">
        <f t="shared" si="12"/>
        <v>50638.895999999993</v>
      </c>
      <c r="M32" s="89">
        <f t="shared" si="12"/>
        <v>0</v>
      </c>
      <c r="N32" s="89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120">
        <v>383.18</v>
      </c>
      <c r="F33" s="121">
        <v>1.2</v>
      </c>
      <c r="G33" s="121">
        <v>45</v>
      </c>
      <c r="H33" s="122">
        <v>459.81599999999997</v>
      </c>
      <c r="I33" s="122">
        <v>17243.099999999999</v>
      </c>
      <c r="J33" s="82">
        <f>(E33*F33)</f>
        <v>459.81599999999997</v>
      </c>
      <c r="K33" s="82">
        <f>E33*G33</f>
        <v>17243.099999999999</v>
      </c>
      <c r="L33" s="83">
        <f>SUM(J33,K33)</f>
        <v>17702.915999999997</v>
      </c>
      <c r="M33" s="84">
        <f t="shared" ref="M33:N35" si="13">J33-H33</f>
        <v>0</v>
      </c>
      <c r="N33" s="84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120">
        <v>371.98</v>
      </c>
      <c r="F34" s="121">
        <v>1.2</v>
      </c>
      <c r="G34" s="121">
        <v>45</v>
      </c>
      <c r="H34" s="122">
        <v>446.37600000000003</v>
      </c>
      <c r="I34" s="122">
        <v>16739.100000000002</v>
      </c>
      <c r="J34" s="82">
        <f>(E34*F34)</f>
        <v>446.37600000000003</v>
      </c>
      <c r="K34" s="82">
        <f>E34*G34</f>
        <v>16739.100000000002</v>
      </c>
      <c r="L34" s="83">
        <f>SUM(J34,K34)</f>
        <v>17185.476000000002</v>
      </c>
      <c r="M34" s="84">
        <f t="shared" si="13"/>
        <v>0</v>
      </c>
      <c r="N34" s="84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123">
        <v>331.72</v>
      </c>
      <c r="F35" s="121">
        <v>1.2</v>
      </c>
      <c r="G35" s="121">
        <v>45</v>
      </c>
      <c r="H35" s="122">
        <v>398.06400000000002</v>
      </c>
      <c r="I35" s="122">
        <v>14927.400000000001</v>
      </c>
      <c r="J35" s="82">
        <f>(E35*F35)</f>
        <v>398.06400000000002</v>
      </c>
      <c r="K35" s="82">
        <f>E35*G35</f>
        <v>14927.400000000001</v>
      </c>
      <c r="L35" s="83">
        <f>SUM(J35,K35)</f>
        <v>15325.464000000002</v>
      </c>
      <c r="M35" s="84">
        <f t="shared" si="13"/>
        <v>0</v>
      </c>
      <c r="N35" s="84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9">
        <f>SUM(E33,E34,E35)</f>
        <v>1086.8800000000001</v>
      </c>
      <c r="F36" s="89"/>
      <c r="G36" s="89"/>
      <c r="H36" s="124">
        <f>SUM(H33:H35)</f>
        <v>1304.2560000000001</v>
      </c>
      <c r="I36" s="124">
        <f>SUM(I33:I35)</f>
        <v>48909.599999999999</v>
      </c>
      <c r="J36" s="89">
        <f t="shared" ref="J36:S36" si="14">SUM(J33,J34,J35)</f>
        <v>1304.2560000000001</v>
      </c>
      <c r="K36" s="89">
        <f t="shared" si="14"/>
        <v>48909.599999999999</v>
      </c>
      <c r="L36" s="89">
        <f t="shared" si="14"/>
        <v>50213.856</v>
      </c>
      <c r="M36" s="89">
        <f t="shared" si="14"/>
        <v>0</v>
      </c>
      <c r="N36" s="89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120">
        <v>377.06</v>
      </c>
      <c r="F37" s="121">
        <v>1.2</v>
      </c>
      <c r="G37" s="121">
        <v>45</v>
      </c>
      <c r="H37" s="122">
        <v>452.47199999999998</v>
      </c>
      <c r="I37" s="122">
        <v>16967.7</v>
      </c>
      <c r="J37" s="82">
        <f>(E37*F37)</f>
        <v>452.47199999999998</v>
      </c>
      <c r="K37" s="82">
        <f>E37*G37</f>
        <v>16967.7</v>
      </c>
      <c r="L37" s="83">
        <f>SUM(J37,K37)</f>
        <v>17420.172000000002</v>
      </c>
      <c r="M37" s="84">
        <f t="shared" ref="M37:N39" si="15">J37-H37</f>
        <v>0</v>
      </c>
      <c r="N37" s="84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120">
        <v>348.38</v>
      </c>
      <c r="F38" s="121">
        <v>1.2</v>
      </c>
      <c r="G38" s="121">
        <v>45</v>
      </c>
      <c r="H38" s="122">
        <v>418.05599999999998</v>
      </c>
      <c r="I38" s="122">
        <v>15677.1</v>
      </c>
      <c r="J38" s="82">
        <f>(E38*F38)</f>
        <v>418.05599999999998</v>
      </c>
      <c r="K38" s="82">
        <f>E38*G38</f>
        <v>15677.1</v>
      </c>
      <c r="L38" s="83">
        <f>SUM(J38,K38)</f>
        <v>16095.156000000001</v>
      </c>
      <c r="M38" s="84">
        <f t="shared" si="15"/>
        <v>0</v>
      </c>
      <c r="N38" s="84">
        <f t="shared" si="15"/>
        <v>0</v>
      </c>
      <c r="O38" s="82"/>
      <c r="P38" s="82"/>
      <c r="Q38" s="84"/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123">
        <v>326.76</v>
      </c>
      <c r="F39" s="121">
        <v>1.2</v>
      </c>
      <c r="G39" s="121">
        <v>45</v>
      </c>
      <c r="H39" s="122">
        <v>392.11199999999997</v>
      </c>
      <c r="I39" s="122">
        <v>14704.199999999999</v>
      </c>
      <c r="J39" s="82">
        <f>(E39*F39)</f>
        <v>392.11199999999997</v>
      </c>
      <c r="K39" s="82">
        <f>E39*G39</f>
        <v>14704.199999999999</v>
      </c>
      <c r="L39" s="83">
        <f>SUM(J39,K39)</f>
        <v>15096.311999999998</v>
      </c>
      <c r="M39" s="84">
        <f t="shared" si="15"/>
        <v>0</v>
      </c>
      <c r="N39" s="84">
        <f t="shared" si="15"/>
        <v>0</v>
      </c>
      <c r="O39" s="82"/>
      <c r="P39" s="82"/>
      <c r="Q39" s="84"/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9">
        <f>SUM(E37,E38,E39)</f>
        <v>1052.2</v>
      </c>
      <c r="F40" s="89"/>
      <c r="G40" s="89"/>
      <c r="H40" s="124">
        <f>SUM(H37:H39)</f>
        <v>1262.6399999999999</v>
      </c>
      <c r="I40" s="124">
        <f>SUM(I37:I39)</f>
        <v>47349</v>
      </c>
      <c r="J40" s="89">
        <f t="shared" ref="J40:S40" si="16">SUM(J37,J38,J39)</f>
        <v>1262.6399999999999</v>
      </c>
      <c r="K40" s="89">
        <f t="shared" si="16"/>
        <v>47349</v>
      </c>
      <c r="L40" s="89">
        <f t="shared" si="16"/>
        <v>48611.64</v>
      </c>
      <c r="M40" s="89">
        <f t="shared" si="16"/>
        <v>0</v>
      </c>
      <c r="N40" s="89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0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6">
        <f>SUM(E28+E32+E36+E40)</f>
        <v>4070.1400000000003</v>
      </c>
      <c r="F41" s="116"/>
      <c r="G41" s="116"/>
      <c r="H41" s="116">
        <f>SUM(H28+H32+H36+H40)</f>
        <v>4884.1679999999997</v>
      </c>
      <c r="I41" s="116">
        <f>SUM(I28+I32+I36+I40)</f>
        <v>183156.3</v>
      </c>
      <c r="J41" s="116">
        <f t="shared" ref="J41:S41" si="17">SUM(J28+J32+J36+J40)</f>
        <v>4884.1679999999997</v>
      </c>
      <c r="K41" s="116">
        <f t="shared" si="17"/>
        <v>183156.3</v>
      </c>
      <c r="L41" s="116">
        <f t="shared" si="17"/>
        <v>188040.46799999999</v>
      </c>
      <c r="M41" s="116">
        <f t="shared" si="17"/>
        <v>0</v>
      </c>
      <c r="N41" s="116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0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6">
        <f>E41+'2017'!E42</f>
        <v>36860.17</v>
      </c>
      <c r="F42" s="96"/>
      <c r="G42" s="96"/>
      <c r="H42" s="96">
        <f>H41+'2017'!H42</f>
        <v>44232.197999999997</v>
      </c>
      <c r="I42" s="96">
        <f>I41+'2017'!I42</f>
        <v>882008.89000000013</v>
      </c>
      <c r="J42" s="96">
        <f>J41+'2017'!J42</f>
        <v>44232.203999999998</v>
      </c>
      <c r="K42" s="96">
        <f>K41+'2017'!K42</f>
        <v>882008.89000000013</v>
      </c>
      <c r="L42" s="96">
        <f>L41+'2017'!L42</f>
        <v>926241.09399999992</v>
      </c>
      <c r="M42" s="96">
        <f>M41+'2017'!M42</f>
        <v>6.0000000000286491E-3</v>
      </c>
      <c r="N42" s="96">
        <f>N41+'2017'!N42</f>
        <v>0</v>
      </c>
      <c r="O42" s="96">
        <f>O41+'2017'!O42</f>
        <v>0</v>
      </c>
      <c r="P42" s="96">
        <f>P41+'2017'!P42</f>
        <v>0</v>
      </c>
      <c r="Q42" s="96">
        <f>Q41+'2017'!Q42</f>
        <v>0</v>
      </c>
      <c r="R42" s="96">
        <f>R41+'2017'!R42</f>
        <v>0</v>
      </c>
      <c r="S42" s="96">
        <f>S41+'2017'!S42</f>
        <v>0</v>
      </c>
      <c r="T42" s="97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120">
        <v>203.08</v>
      </c>
      <c r="F43" s="121">
        <v>1.2</v>
      </c>
      <c r="G43" s="121">
        <v>45</v>
      </c>
      <c r="H43" s="128">
        <v>243.696</v>
      </c>
      <c r="I43" s="128">
        <v>9138.6</v>
      </c>
      <c r="J43" s="82">
        <f>(E43*F43)</f>
        <v>243.696</v>
      </c>
      <c r="K43" s="82">
        <f>E43*G43</f>
        <v>9138.6</v>
      </c>
      <c r="L43" s="83">
        <f>SUM(J43,K43)</f>
        <v>9382.2960000000003</v>
      </c>
      <c r="M43" s="84">
        <f t="shared" ref="M43:N45" si="18">J43-H43</f>
        <v>0</v>
      </c>
      <c r="N43" s="84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123">
        <v>189.98</v>
      </c>
      <c r="F44" s="121">
        <v>1.2</v>
      </c>
      <c r="G44" s="121">
        <v>45</v>
      </c>
      <c r="H44" s="128">
        <v>227.97599999999997</v>
      </c>
      <c r="I44" s="128">
        <v>8549.1</v>
      </c>
      <c r="J44" s="82">
        <f>(E44*F44)</f>
        <v>227.97599999999997</v>
      </c>
      <c r="K44" s="82">
        <f>E44*G44</f>
        <v>8549.1</v>
      </c>
      <c r="L44" s="83">
        <f>SUM(J44,K44)</f>
        <v>8777.0760000000009</v>
      </c>
      <c r="M44" s="84">
        <f t="shared" si="18"/>
        <v>0</v>
      </c>
      <c r="N44" s="84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123">
        <v>332.52</v>
      </c>
      <c r="F45" s="121">
        <v>1.2</v>
      </c>
      <c r="G45" s="121">
        <v>45</v>
      </c>
      <c r="H45" s="128">
        <v>399.02399999999994</v>
      </c>
      <c r="I45" s="128">
        <v>14963.4</v>
      </c>
      <c r="J45" s="82">
        <f>(E45*F45)</f>
        <v>399.02399999999994</v>
      </c>
      <c r="K45" s="82">
        <f>E45*G45</f>
        <v>14963.4</v>
      </c>
      <c r="L45" s="83">
        <f>SUM(J45,K45)</f>
        <v>15362.423999999999</v>
      </c>
      <c r="M45" s="84">
        <f t="shared" si="18"/>
        <v>0</v>
      </c>
      <c r="N45" s="84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9">
        <f>SUM(E43,E44,E45)</f>
        <v>725.57999999999993</v>
      </c>
      <c r="F46" s="89"/>
      <c r="G46" s="89"/>
      <c r="H46" s="124">
        <f>SUM(H43:H45)</f>
        <v>870.69599999999991</v>
      </c>
      <c r="I46" s="124">
        <f>SUM(I43:I45)</f>
        <v>32651.1</v>
      </c>
      <c r="J46" s="89">
        <f t="shared" ref="J46:S46" si="19">SUM(J43,J44,J45)</f>
        <v>870.69599999999991</v>
      </c>
      <c r="K46" s="89">
        <f t="shared" si="19"/>
        <v>32651.1</v>
      </c>
      <c r="L46" s="89">
        <f t="shared" si="19"/>
        <v>33521.796000000002</v>
      </c>
      <c r="M46" s="89">
        <f t="shared" si="19"/>
        <v>0</v>
      </c>
      <c r="N46" s="89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120">
        <v>372.26</v>
      </c>
      <c r="F47" s="121">
        <v>1.2</v>
      </c>
      <c r="G47" s="121">
        <v>45</v>
      </c>
      <c r="H47" s="122">
        <v>446.71199999999999</v>
      </c>
      <c r="I47" s="122">
        <v>16751.7</v>
      </c>
      <c r="J47" s="82">
        <f>(E47*F47)</f>
        <v>446.71199999999999</v>
      </c>
      <c r="K47" s="82">
        <f>E47*G47</f>
        <v>16751.7</v>
      </c>
      <c r="L47" s="83">
        <f>SUM(J47,K47)</f>
        <v>17198.412</v>
      </c>
      <c r="M47" s="84">
        <f t="shared" ref="M47:N49" si="20">J47-H47</f>
        <v>0</v>
      </c>
      <c r="N47" s="84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120">
        <v>385.78</v>
      </c>
      <c r="F48" s="121">
        <v>1.2</v>
      </c>
      <c r="G48" s="121">
        <v>45</v>
      </c>
      <c r="H48" s="122">
        <v>462.93599999999992</v>
      </c>
      <c r="I48" s="122">
        <v>17360.099999999999</v>
      </c>
      <c r="J48" s="82">
        <f>(E48*F48)</f>
        <v>462.93599999999992</v>
      </c>
      <c r="K48" s="82">
        <f>E48*G48</f>
        <v>17360.099999999999</v>
      </c>
      <c r="L48" s="83">
        <f>SUM(J48,K48)</f>
        <v>17823.036</v>
      </c>
      <c r="M48" s="84">
        <f t="shared" si="20"/>
        <v>0</v>
      </c>
      <c r="N48" s="84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120">
        <v>308.64</v>
      </c>
      <c r="F49" s="121">
        <v>1.2</v>
      </c>
      <c r="G49" s="121">
        <v>45</v>
      </c>
      <c r="H49" s="122">
        <v>370.36799999999999</v>
      </c>
      <c r="I49" s="122">
        <v>13888.8</v>
      </c>
      <c r="J49" s="82">
        <f>(E49*F49)</f>
        <v>370.36799999999999</v>
      </c>
      <c r="K49" s="82">
        <f>E49*G49</f>
        <v>13888.8</v>
      </c>
      <c r="L49" s="83">
        <f>SUM(J49,K49)</f>
        <v>14259.168</v>
      </c>
      <c r="M49" s="84">
        <f t="shared" si="20"/>
        <v>0</v>
      </c>
      <c r="N49" s="84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9">
        <f>SUM(E47,E48,E49)</f>
        <v>1066.6799999999998</v>
      </c>
      <c r="F50" s="89"/>
      <c r="G50" s="89"/>
      <c r="H50" s="124">
        <f>SUM(H47:H49)</f>
        <v>1280.0159999999998</v>
      </c>
      <c r="I50" s="124">
        <f>SUM(I47:I49)</f>
        <v>48000.600000000006</v>
      </c>
      <c r="J50" s="89">
        <f t="shared" ref="J50:S50" si="21">SUM(J47,J48,J49)</f>
        <v>1280.0159999999998</v>
      </c>
      <c r="K50" s="89">
        <f t="shared" si="21"/>
        <v>48000.600000000006</v>
      </c>
      <c r="L50" s="89">
        <f t="shared" si="21"/>
        <v>49280.616000000002</v>
      </c>
      <c r="M50" s="89">
        <f t="shared" si="21"/>
        <v>0</v>
      </c>
      <c r="N50" s="89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120">
        <v>346.38</v>
      </c>
      <c r="F51" s="121">
        <v>1.2</v>
      </c>
      <c r="G51" s="121">
        <v>45</v>
      </c>
      <c r="H51" s="122">
        <v>415.65600000000001</v>
      </c>
      <c r="I51" s="122">
        <v>15587.1</v>
      </c>
      <c r="J51" s="82">
        <f>(E51*F51)</f>
        <v>415.65600000000001</v>
      </c>
      <c r="K51" s="82">
        <f>E51*G51</f>
        <v>15587.1</v>
      </c>
      <c r="L51" s="83">
        <f>SUM(J51,K51)</f>
        <v>16002.756000000001</v>
      </c>
      <c r="M51" s="84">
        <f t="shared" ref="M51:N53" si="22">J51-H51</f>
        <v>0</v>
      </c>
      <c r="N51" s="84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123">
        <v>342.22</v>
      </c>
      <c r="F52" s="121">
        <v>1.2</v>
      </c>
      <c r="G52" s="121">
        <v>45</v>
      </c>
      <c r="H52" s="122">
        <v>410.66400000000004</v>
      </c>
      <c r="I52" s="122">
        <v>15399.900000000001</v>
      </c>
      <c r="J52" s="82">
        <f>(E52*F52)</f>
        <v>410.66400000000004</v>
      </c>
      <c r="K52" s="82">
        <f>E52*G52</f>
        <v>15399.900000000001</v>
      </c>
      <c r="L52" s="83">
        <f>SUM(J52,K52)</f>
        <v>15810.564000000002</v>
      </c>
      <c r="M52" s="84">
        <f t="shared" si="22"/>
        <v>0</v>
      </c>
      <c r="N52" s="84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123">
        <v>277.54000000000002</v>
      </c>
      <c r="F53" s="121">
        <v>1.2</v>
      </c>
      <c r="G53" s="121">
        <v>45</v>
      </c>
      <c r="H53" s="122">
        <v>333.048</v>
      </c>
      <c r="I53" s="122">
        <v>12489.300000000001</v>
      </c>
      <c r="J53" s="82">
        <f>(E53*F53)</f>
        <v>333.048</v>
      </c>
      <c r="K53" s="82">
        <f>E53*G53</f>
        <v>12489.300000000001</v>
      </c>
      <c r="L53" s="83">
        <f>SUM(J53,K53)</f>
        <v>12822.348000000002</v>
      </c>
      <c r="M53" s="84">
        <f t="shared" si="22"/>
        <v>0</v>
      </c>
      <c r="N53" s="84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9">
        <f>SUM(E51,E52,E53)</f>
        <v>966.1400000000001</v>
      </c>
      <c r="F54" s="89"/>
      <c r="G54" s="89"/>
      <c r="H54" s="124">
        <f>SUM(H51:H53)</f>
        <v>1159.3679999999999</v>
      </c>
      <c r="I54" s="124">
        <f>SUM(I51:I53)</f>
        <v>43476.3</v>
      </c>
      <c r="J54" s="89">
        <f t="shared" ref="J54:S54" si="23">SUM(J51,J52,J53)</f>
        <v>1159.3679999999999</v>
      </c>
      <c r="K54" s="89">
        <f t="shared" si="23"/>
        <v>43476.3</v>
      </c>
      <c r="L54" s="89">
        <f t="shared" si="23"/>
        <v>44635.668000000005</v>
      </c>
      <c r="M54" s="89">
        <f t="shared" si="23"/>
        <v>0</v>
      </c>
      <c r="N54" s="89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120">
        <v>399.18</v>
      </c>
      <c r="F55" s="121">
        <v>1.2</v>
      </c>
      <c r="G55" s="121">
        <v>45</v>
      </c>
      <c r="H55" s="122">
        <v>479.01599999999996</v>
      </c>
      <c r="I55" s="122">
        <v>17963.099999999999</v>
      </c>
      <c r="J55" s="82">
        <f>(E55*F55)</f>
        <v>479.01599999999996</v>
      </c>
      <c r="K55" s="82">
        <f>E55*G55</f>
        <v>17963.099999999999</v>
      </c>
      <c r="L55" s="83">
        <f>SUM(J55,K55)</f>
        <v>18442.115999999998</v>
      </c>
      <c r="M55" s="84">
        <f t="shared" ref="M55:N57" si="24">J55-H55</f>
        <v>0</v>
      </c>
      <c r="N55" s="84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120">
        <v>349.48</v>
      </c>
      <c r="F56" s="121">
        <v>1.2</v>
      </c>
      <c r="G56" s="121">
        <v>45</v>
      </c>
      <c r="H56" s="122">
        <v>419.37600000000003</v>
      </c>
      <c r="I56" s="122">
        <v>15726.6</v>
      </c>
      <c r="J56" s="82">
        <f>(E56*F56)</f>
        <v>419.37600000000003</v>
      </c>
      <c r="K56" s="82">
        <f>E56*G56</f>
        <v>15726.6</v>
      </c>
      <c r="L56" s="83">
        <f>SUM(J56,K56)</f>
        <v>16145.976000000001</v>
      </c>
      <c r="M56" s="84">
        <f t="shared" si="24"/>
        <v>0</v>
      </c>
      <c r="N56" s="84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123">
        <v>303.86</v>
      </c>
      <c r="F57" s="121">
        <v>1.2</v>
      </c>
      <c r="G57" s="121">
        <v>45</v>
      </c>
      <c r="H57" s="122">
        <v>364.63200000000001</v>
      </c>
      <c r="I57" s="122">
        <v>13673.7</v>
      </c>
      <c r="J57" s="82">
        <f>(E57*F57)</f>
        <v>364.63200000000001</v>
      </c>
      <c r="K57" s="82">
        <f>E57*G57</f>
        <v>13673.7</v>
      </c>
      <c r="L57" s="83">
        <f>SUM(J57,K57)</f>
        <v>14038.332</v>
      </c>
      <c r="M57" s="84">
        <f t="shared" si="24"/>
        <v>0</v>
      </c>
      <c r="N57" s="84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9">
        <f>SUM(E55,E56,E57)</f>
        <v>1052.52</v>
      </c>
      <c r="F58" s="89"/>
      <c r="G58" s="89"/>
      <c r="H58" s="124">
        <f>SUM(H55:H57)</f>
        <v>1263.0240000000001</v>
      </c>
      <c r="I58" s="124">
        <f>SUM(I55:I57)</f>
        <v>47363.399999999994</v>
      </c>
      <c r="J58" s="89">
        <f t="shared" ref="J58:S58" si="25">SUM(J55,J56,J57)</f>
        <v>1263.0240000000001</v>
      </c>
      <c r="K58" s="89">
        <f t="shared" si="25"/>
        <v>47363.399999999994</v>
      </c>
      <c r="L58" s="89">
        <f t="shared" si="25"/>
        <v>48626.423999999999</v>
      </c>
      <c r="M58" s="89">
        <f t="shared" si="25"/>
        <v>0</v>
      </c>
      <c r="N58" s="89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6">
        <f>SUM(E46+E50+E54+E58)</f>
        <v>3810.9199999999996</v>
      </c>
      <c r="F59" s="116"/>
      <c r="G59" s="116"/>
      <c r="H59" s="116">
        <f>SUM(H46+H50+H54+H58)</f>
        <v>4573.1039999999994</v>
      </c>
      <c r="I59" s="116">
        <f>SUM(I46+I50+I54+I58)</f>
        <v>171491.40000000002</v>
      </c>
      <c r="J59" s="116">
        <f t="shared" ref="J59:S59" si="26">SUM(J46+J50+J54+J58)</f>
        <v>4573.1039999999994</v>
      </c>
      <c r="K59" s="116">
        <f t="shared" si="26"/>
        <v>171491.40000000002</v>
      </c>
      <c r="L59" s="116">
        <f t="shared" si="26"/>
        <v>176064.50400000002</v>
      </c>
      <c r="M59" s="116">
        <f t="shared" si="26"/>
        <v>0</v>
      </c>
      <c r="N59" s="116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6">
        <f>E59+'2017'!E60</f>
        <v>25362.639999999999</v>
      </c>
      <c r="F60" s="96"/>
      <c r="G60" s="96"/>
      <c r="H60" s="96">
        <f>H59+'2017'!H60</f>
        <v>30435.168000000001</v>
      </c>
      <c r="I60" s="96">
        <f>I59+'2017'!I60</f>
        <v>645354.34</v>
      </c>
      <c r="J60" s="96">
        <f>J59+'2017'!J60</f>
        <v>30435.168000000001</v>
      </c>
      <c r="K60" s="96">
        <f>K59+'2017'!K60</f>
        <v>645354.34</v>
      </c>
      <c r="L60" s="96">
        <f>L59+'2017'!L60</f>
        <v>675789.50800000015</v>
      </c>
      <c r="M60" s="96">
        <f>M59+'2017'!M60</f>
        <v>0</v>
      </c>
      <c r="N60" s="96">
        <f>N59+'2017'!N60</f>
        <v>0</v>
      </c>
      <c r="O60" s="96">
        <f>O59+'2017'!O60</f>
        <v>0</v>
      </c>
      <c r="P60" s="96">
        <f>P59+'2017'!P60</f>
        <v>0</v>
      </c>
      <c r="Q60" s="96">
        <f>Q59+'2017'!Q60</f>
        <v>0</v>
      </c>
      <c r="R60" s="96">
        <f>R59+'2017'!R60</f>
        <v>0</v>
      </c>
      <c r="S60" s="96">
        <f>S59+'2017'!S60</f>
        <v>0</v>
      </c>
      <c r="T60" s="97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120">
        <v>209.28</v>
      </c>
      <c r="F61" s="121">
        <v>1.2</v>
      </c>
      <c r="G61" s="121">
        <v>45</v>
      </c>
      <c r="H61" s="122">
        <v>251.136</v>
      </c>
      <c r="I61" s="122">
        <v>9417.6</v>
      </c>
      <c r="J61" s="82">
        <f>(E61*F61)</f>
        <v>251.136</v>
      </c>
      <c r="K61" s="82">
        <f>E61*G61</f>
        <v>9417.6</v>
      </c>
      <c r="L61" s="83">
        <f>SUM(J61,K61)</f>
        <v>9668.7360000000008</v>
      </c>
      <c r="M61" s="84">
        <f t="shared" ref="M61:N63" si="27">J61-H61</f>
        <v>0</v>
      </c>
      <c r="N61" s="84">
        <f t="shared" si="27"/>
        <v>0</v>
      </c>
      <c r="O61" s="82"/>
      <c r="P61" s="82"/>
      <c r="Q61" s="84">
        <v>248059.2</v>
      </c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123">
        <v>208.34</v>
      </c>
      <c r="F62" s="121">
        <v>1.2</v>
      </c>
      <c r="G62" s="121">
        <v>45</v>
      </c>
      <c r="H62" s="122">
        <v>250.00799999999998</v>
      </c>
      <c r="I62" s="122">
        <v>9375.2999999999993</v>
      </c>
      <c r="J62" s="82">
        <f>(E62*F62)</f>
        <v>250.00799999999998</v>
      </c>
      <c r="K62" s="82">
        <f>E62*G62</f>
        <v>9375.2999999999993</v>
      </c>
      <c r="L62" s="83">
        <f>SUM(J62,K62)</f>
        <v>9625.3079999999991</v>
      </c>
      <c r="M62" s="84">
        <f t="shared" si="27"/>
        <v>0</v>
      </c>
      <c r="N62" s="84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123">
        <v>278.02</v>
      </c>
      <c r="F63" s="121">
        <v>1.2</v>
      </c>
      <c r="G63" s="121">
        <v>45</v>
      </c>
      <c r="H63" s="122">
        <v>333.62399999999997</v>
      </c>
      <c r="I63" s="122">
        <v>12510.9</v>
      </c>
      <c r="J63" s="82">
        <f>(E63*F63)</f>
        <v>333.62399999999997</v>
      </c>
      <c r="K63" s="82">
        <f>E63*G63</f>
        <v>12510.9</v>
      </c>
      <c r="L63" s="83">
        <f>SUM(J63,K63)</f>
        <v>12844.523999999999</v>
      </c>
      <c r="M63" s="84">
        <f t="shared" si="27"/>
        <v>0</v>
      </c>
      <c r="N63" s="84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9">
        <f>SUM(E61,E62,E63)</f>
        <v>695.64</v>
      </c>
      <c r="F64" s="89"/>
      <c r="G64" s="89"/>
      <c r="H64" s="124">
        <f>SUM(H61:H63)</f>
        <v>834.76800000000003</v>
      </c>
      <c r="I64" s="124">
        <f>SUM(I61:I63)</f>
        <v>31303.800000000003</v>
      </c>
      <c r="J64" s="89">
        <f t="shared" ref="J64:S64" si="28">SUM(J61,J62,J63)</f>
        <v>834.76800000000003</v>
      </c>
      <c r="K64" s="89">
        <f t="shared" si="28"/>
        <v>31303.800000000003</v>
      </c>
      <c r="L64" s="89">
        <f t="shared" si="28"/>
        <v>32138.567999999999</v>
      </c>
      <c r="M64" s="89">
        <f t="shared" si="28"/>
        <v>0</v>
      </c>
      <c r="N64" s="89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248059.2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120">
        <v>293.45999999999998</v>
      </c>
      <c r="F65" s="121">
        <v>1.2</v>
      </c>
      <c r="G65" s="121">
        <v>45</v>
      </c>
      <c r="H65" s="122">
        <v>352.15199999999999</v>
      </c>
      <c r="I65" s="122">
        <v>13205.699999999999</v>
      </c>
      <c r="J65" s="82">
        <f>(E65*F65)</f>
        <v>352.15199999999999</v>
      </c>
      <c r="K65" s="82">
        <f>E65*G65</f>
        <v>13205.699999999999</v>
      </c>
      <c r="L65" s="83">
        <f>SUM(J65,K65)</f>
        <v>13557.851999999999</v>
      </c>
      <c r="M65" s="84">
        <f t="shared" ref="M65:N67" si="29">J65-H65</f>
        <v>0</v>
      </c>
      <c r="N65" s="84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120">
        <v>309.42</v>
      </c>
      <c r="F66" s="121">
        <v>1.2</v>
      </c>
      <c r="G66" s="121">
        <v>45</v>
      </c>
      <c r="H66" s="122">
        <v>371.30400000000003</v>
      </c>
      <c r="I66" s="122">
        <v>13923.900000000001</v>
      </c>
      <c r="J66" s="82">
        <f>(E66*F66)</f>
        <v>371.30400000000003</v>
      </c>
      <c r="K66" s="82">
        <f>E66*G66</f>
        <v>13923.900000000001</v>
      </c>
      <c r="L66" s="83">
        <f>SUM(J66,K66)</f>
        <v>14295.204000000002</v>
      </c>
      <c r="M66" s="84">
        <f t="shared" si="29"/>
        <v>0</v>
      </c>
      <c r="N66" s="84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120">
        <v>300.64</v>
      </c>
      <c r="F67" s="121">
        <v>1.2</v>
      </c>
      <c r="G67" s="121">
        <v>45</v>
      </c>
      <c r="H67" s="122">
        <v>360.76799999999997</v>
      </c>
      <c r="I67" s="122">
        <v>13528.8</v>
      </c>
      <c r="J67" s="82">
        <f>(E67*F67)</f>
        <v>360.76799999999997</v>
      </c>
      <c r="K67" s="82">
        <f>E67*G67</f>
        <v>13528.8</v>
      </c>
      <c r="L67" s="83">
        <f>SUM(J67,K67)</f>
        <v>13889.567999999999</v>
      </c>
      <c r="M67" s="84">
        <f t="shared" si="29"/>
        <v>0</v>
      </c>
      <c r="N67" s="84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9">
        <f>SUM(E65,E66,E67)</f>
        <v>903.52</v>
      </c>
      <c r="F68" s="89"/>
      <c r="G68" s="89"/>
      <c r="H68" s="124">
        <f>SUM(H65:H67)</f>
        <v>1084.2239999999999</v>
      </c>
      <c r="I68" s="124">
        <f>SUM(I65:I67)</f>
        <v>40658.399999999994</v>
      </c>
      <c r="J68" s="89">
        <f t="shared" ref="J68:S68" si="30">SUM(J65,J66,J67)</f>
        <v>1084.2239999999999</v>
      </c>
      <c r="K68" s="89">
        <f t="shared" si="30"/>
        <v>40658.399999999994</v>
      </c>
      <c r="L68" s="89">
        <f t="shared" si="30"/>
        <v>41742.623999999996</v>
      </c>
      <c r="M68" s="89">
        <f t="shared" si="30"/>
        <v>0</v>
      </c>
      <c r="N68" s="89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120">
        <v>315.54000000000002</v>
      </c>
      <c r="F69" s="121">
        <v>1.2</v>
      </c>
      <c r="G69" s="121">
        <v>45</v>
      </c>
      <c r="H69" s="122">
        <v>378.65</v>
      </c>
      <c r="I69" s="122">
        <v>14199.3</v>
      </c>
      <c r="J69" s="82">
        <f>(E69*F69)</f>
        <v>378.64800000000002</v>
      </c>
      <c r="K69" s="82">
        <f t="shared" ref="K69:K75" si="31">E69*G69</f>
        <v>14199.300000000001</v>
      </c>
      <c r="L69" s="83">
        <f>SUM(J69,K69)</f>
        <v>14577.948</v>
      </c>
      <c r="M69" s="84">
        <f t="shared" ref="M69:N71" si="32">J69-H69</f>
        <v>-1.9999999999527063E-3</v>
      </c>
      <c r="N69" s="84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120">
        <v>318.16000000000003</v>
      </c>
      <c r="F70" s="121">
        <v>1.2</v>
      </c>
      <c r="G70" s="121">
        <v>45</v>
      </c>
      <c r="H70" s="122">
        <v>381.79</v>
      </c>
      <c r="I70" s="122">
        <v>14317.2</v>
      </c>
      <c r="J70" s="82">
        <f>(E70*F70)</f>
        <v>381.79200000000003</v>
      </c>
      <c r="K70" s="82">
        <f t="shared" si="31"/>
        <v>14317.2</v>
      </c>
      <c r="L70" s="83">
        <f>SUM(J70,K70)</f>
        <v>14698.992</v>
      </c>
      <c r="M70" s="84">
        <f t="shared" si="32"/>
        <v>2.0000000000095497E-3</v>
      </c>
      <c r="N70" s="84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123">
        <v>335.48</v>
      </c>
      <c r="F71" s="121">
        <v>1.2</v>
      </c>
      <c r="G71" s="121">
        <v>45</v>
      </c>
      <c r="H71" s="122">
        <v>402.58</v>
      </c>
      <c r="I71" s="122">
        <v>15096.6</v>
      </c>
      <c r="J71" s="82">
        <f>(E71*F71)</f>
        <v>402.57600000000002</v>
      </c>
      <c r="K71" s="82">
        <f t="shared" si="31"/>
        <v>15096.6</v>
      </c>
      <c r="L71" s="83">
        <f>SUM(J71,K71)</f>
        <v>15499.175999999999</v>
      </c>
      <c r="M71" s="84">
        <f t="shared" si="32"/>
        <v>-3.999999999962256E-3</v>
      </c>
      <c r="N71" s="84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9">
        <f>SUM(E69,E70,E71)</f>
        <v>969.18000000000006</v>
      </c>
      <c r="F72" s="89"/>
      <c r="G72" s="89"/>
      <c r="H72" s="124">
        <f>SUM(H69:H71)</f>
        <v>1163.02</v>
      </c>
      <c r="I72" s="124">
        <f>SUM(I69:I71)</f>
        <v>43613.1</v>
      </c>
      <c r="J72" s="89">
        <f t="shared" ref="J72:S72" si="33">SUM(J69,J70,J71)</f>
        <v>1163.0160000000001</v>
      </c>
      <c r="K72" s="89">
        <f t="shared" si="33"/>
        <v>43613.1</v>
      </c>
      <c r="L72" s="89">
        <f t="shared" si="33"/>
        <v>44776.116000000002</v>
      </c>
      <c r="M72" s="89">
        <f t="shared" si="33"/>
        <v>-3.9999999999054126E-3</v>
      </c>
      <c r="N72" s="89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120">
        <v>338.98</v>
      </c>
      <c r="F73" s="121">
        <v>1.2</v>
      </c>
      <c r="G73" s="121">
        <v>45</v>
      </c>
      <c r="H73" s="122">
        <v>406.77600000000001</v>
      </c>
      <c r="I73" s="122">
        <v>15254.1</v>
      </c>
      <c r="J73" s="82">
        <f>(E73*F73)</f>
        <v>406.77600000000001</v>
      </c>
      <c r="K73" s="82">
        <f t="shared" si="31"/>
        <v>15254.1</v>
      </c>
      <c r="L73" s="83">
        <f>SUM(J73,K73)</f>
        <v>15660.876</v>
      </c>
      <c r="M73" s="84">
        <f t="shared" ref="M73:N75" si="34">J73-H73</f>
        <v>0</v>
      </c>
      <c r="N73" s="84">
        <f t="shared" si="34"/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120">
        <v>323.39999999999998</v>
      </c>
      <c r="F74" s="121">
        <v>1.2</v>
      </c>
      <c r="G74" s="121">
        <v>45</v>
      </c>
      <c r="H74" s="122">
        <v>388.08</v>
      </c>
      <c r="I74" s="122">
        <v>14552.999999999998</v>
      </c>
      <c r="J74" s="82">
        <f>(E74*F74)</f>
        <v>388.08</v>
      </c>
      <c r="K74" s="82">
        <f t="shared" si="31"/>
        <v>14552.999999999998</v>
      </c>
      <c r="L74" s="83">
        <f>SUM(J74,K74)</f>
        <v>14941.079999999998</v>
      </c>
      <c r="M74" s="84">
        <f t="shared" si="34"/>
        <v>0</v>
      </c>
      <c r="N74" s="84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123">
        <v>240.88</v>
      </c>
      <c r="F75" s="121">
        <v>1.2</v>
      </c>
      <c r="G75" s="121">
        <v>45</v>
      </c>
      <c r="H75" s="122">
        <v>289.05599999999998</v>
      </c>
      <c r="I75" s="122">
        <v>10839.6</v>
      </c>
      <c r="J75" s="82">
        <f>(E75*F75)</f>
        <v>289.05599999999998</v>
      </c>
      <c r="K75" s="82">
        <f t="shared" si="31"/>
        <v>10839.6</v>
      </c>
      <c r="L75" s="83">
        <f>SUM(J75,K75)</f>
        <v>11128.656000000001</v>
      </c>
      <c r="M75" s="84">
        <f t="shared" si="34"/>
        <v>0</v>
      </c>
      <c r="N75" s="84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9">
        <f>SUM(E73,E74,E75)</f>
        <v>903.26</v>
      </c>
      <c r="F76" s="89"/>
      <c r="G76" s="89"/>
      <c r="H76" s="124">
        <f>SUM(H73:H75)</f>
        <v>1083.912</v>
      </c>
      <c r="I76" s="124">
        <f>SUM(I73:I75)</f>
        <v>40646.699999999997</v>
      </c>
      <c r="J76" s="89">
        <f t="shared" ref="J76:S76" si="35">SUM(J73,J74,J75)</f>
        <v>1083.912</v>
      </c>
      <c r="K76" s="89">
        <f t="shared" si="35"/>
        <v>40646.699999999997</v>
      </c>
      <c r="L76" s="89">
        <f t="shared" si="35"/>
        <v>41730.612000000001</v>
      </c>
      <c r="M76" s="89">
        <f t="shared" si="35"/>
        <v>0</v>
      </c>
      <c r="N76" s="89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6">
        <f>SUM(E64+E68+E72+E76)</f>
        <v>3471.6000000000004</v>
      </c>
      <c r="F77" s="116"/>
      <c r="G77" s="116"/>
      <c r="H77" s="125">
        <f>H64+H68+H72+H76</f>
        <v>4165.924</v>
      </c>
      <c r="I77" s="125">
        <f>I64+I68+I72+I76</f>
        <v>156222</v>
      </c>
      <c r="J77" s="116">
        <f t="shared" ref="J77:S77" si="36">SUM(J64+J68+J72+J76)</f>
        <v>4165.92</v>
      </c>
      <c r="K77" s="116">
        <f t="shared" si="36"/>
        <v>156222</v>
      </c>
      <c r="L77" s="116">
        <f t="shared" si="36"/>
        <v>160387.91999999998</v>
      </c>
      <c r="M77" s="116">
        <f t="shared" si="36"/>
        <v>-3.9999999999054126E-3</v>
      </c>
      <c r="N77" s="116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248059.2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6">
        <f>E77+'2017'!E78</f>
        <v>31820.770000000004</v>
      </c>
      <c r="F78" s="96"/>
      <c r="G78" s="96"/>
      <c r="H78" s="96">
        <f>H77+'2017'!H78</f>
        <v>38184.938000000002</v>
      </c>
      <c r="I78" s="96">
        <f>I77+'2017'!I78</f>
        <v>765371.77</v>
      </c>
      <c r="J78" s="96">
        <f>J77+'2017'!J78</f>
        <v>38184.923999999999</v>
      </c>
      <c r="K78" s="96">
        <f>K77+'2017'!K78</f>
        <v>765371.77</v>
      </c>
      <c r="L78" s="96">
        <f>L77+'2017'!L78</f>
        <v>803556.6939999999</v>
      </c>
      <c r="M78" s="96">
        <f>M77+'2017'!M78</f>
        <v>-1.4000000000123691E-2</v>
      </c>
      <c r="N78" s="96">
        <f>N77+'2017'!N78</f>
        <v>0</v>
      </c>
      <c r="O78" s="96">
        <f>O77+'2017'!O78</f>
        <v>0</v>
      </c>
      <c r="P78" s="96">
        <f>P77+'2017'!P78</f>
        <v>0</v>
      </c>
      <c r="Q78" s="96">
        <f>Q77+'2017'!Q78</f>
        <v>248059.2</v>
      </c>
      <c r="R78" s="96">
        <f>R77+'2017'!R78</f>
        <v>0</v>
      </c>
      <c r="S78" s="96">
        <f>S77+'2017'!S78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123"/>
      <c r="F79" s="121">
        <v>1.2</v>
      </c>
      <c r="G79" s="121">
        <v>45</v>
      </c>
      <c r="H79" s="122"/>
      <c r="I79" s="122"/>
      <c r="J79" s="82">
        <f>(E79*F79)</f>
        <v>0</v>
      </c>
      <c r="K79" s="82">
        <f>E79*G79</f>
        <v>0</v>
      </c>
      <c r="L79" s="83">
        <f>SUM(J79,K79)</f>
        <v>0</v>
      </c>
      <c r="M79" s="84">
        <f t="shared" ref="M79:N81" si="37">SUM(J79-O79)</f>
        <v>0</v>
      </c>
      <c r="N79" s="84">
        <f t="shared" si="37"/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123"/>
      <c r="F80" s="121">
        <v>1.2</v>
      </c>
      <c r="G80" s="121">
        <v>45</v>
      </c>
      <c r="H80" s="122"/>
      <c r="I80" s="122"/>
      <c r="J80" s="82">
        <f>(E80*F80)</f>
        <v>0</v>
      </c>
      <c r="K80" s="82">
        <f>E80*G80</f>
        <v>0</v>
      </c>
      <c r="L80" s="83">
        <f>SUM(J80,K80)</f>
        <v>0</v>
      </c>
      <c r="M80" s="84">
        <f t="shared" si="37"/>
        <v>0</v>
      </c>
      <c r="N80" s="84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123"/>
      <c r="F81" s="121">
        <v>1.2</v>
      </c>
      <c r="G81" s="121">
        <v>45</v>
      </c>
      <c r="H81" s="122"/>
      <c r="I81" s="122"/>
      <c r="J81" s="82">
        <f>(E81*F81)</f>
        <v>0</v>
      </c>
      <c r="K81" s="82">
        <f>E81*G81</f>
        <v>0</v>
      </c>
      <c r="L81" s="83">
        <f>SUM(J81,K81)</f>
        <v>0</v>
      </c>
      <c r="M81" s="84">
        <f t="shared" si="37"/>
        <v>0</v>
      </c>
      <c r="N81" s="84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9">
        <f>SUM(E79,E80,E81)</f>
        <v>0</v>
      </c>
      <c r="F82" s="89"/>
      <c r="G82" s="89"/>
      <c r="H82" s="124">
        <f>SUM(H79:H81)</f>
        <v>0</v>
      </c>
      <c r="I82" s="124">
        <f>SUM(I79:I81)</f>
        <v>0</v>
      </c>
      <c r="J82" s="89">
        <f t="shared" ref="J82:S82" si="38">SUM(J79,J80,J81)</f>
        <v>0</v>
      </c>
      <c r="K82" s="89">
        <f t="shared" si="38"/>
        <v>0</v>
      </c>
      <c r="L82" s="89">
        <f t="shared" si="38"/>
        <v>0</v>
      </c>
      <c r="M82" s="89">
        <f t="shared" si="38"/>
        <v>0</v>
      </c>
      <c r="N82" s="89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123"/>
      <c r="F83" s="121">
        <v>1.2</v>
      </c>
      <c r="G83" s="121">
        <v>45</v>
      </c>
      <c r="H83" s="122"/>
      <c r="I83" s="122"/>
      <c r="J83" s="82">
        <f>(E83*F83)</f>
        <v>0</v>
      </c>
      <c r="K83" s="82">
        <f>E83*G83</f>
        <v>0</v>
      </c>
      <c r="L83" s="83">
        <f>SUM(J83,K83)</f>
        <v>0</v>
      </c>
      <c r="M83" s="84">
        <f t="shared" ref="M83:N85" si="39">SUM(J83-O83)</f>
        <v>0</v>
      </c>
      <c r="N83" s="84">
        <f t="shared" si="39"/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123"/>
      <c r="F84" s="121">
        <v>1.2</v>
      </c>
      <c r="G84" s="121">
        <v>45</v>
      </c>
      <c r="H84" s="122"/>
      <c r="I84" s="122"/>
      <c r="J84" s="82">
        <f>(E84*F84)</f>
        <v>0</v>
      </c>
      <c r="K84" s="82">
        <f>E84*G84</f>
        <v>0</v>
      </c>
      <c r="L84" s="83">
        <f>SUM(J84,K84)</f>
        <v>0</v>
      </c>
      <c r="M84" s="84">
        <f t="shared" si="39"/>
        <v>0</v>
      </c>
      <c r="N84" s="84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123"/>
      <c r="F85" s="121">
        <v>1.2</v>
      </c>
      <c r="G85" s="121">
        <v>45</v>
      </c>
      <c r="H85" s="122"/>
      <c r="I85" s="122"/>
      <c r="J85" s="82">
        <f>(E85*F85)</f>
        <v>0</v>
      </c>
      <c r="K85" s="82">
        <f>E85*G85</f>
        <v>0</v>
      </c>
      <c r="L85" s="83">
        <f>SUM(J85,K85)</f>
        <v>0</v>
      </c>
      <c r="M85" s="84">
        <f t="shared" si="39"/>
        <v>0</v>
      </c>
      <c r="N85" s="84">
        <f t="shared" si="39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9">
        <f>SUM(E83,E84,E85)</f>
        <v>0</v>
      </c>
      <c r="F86" s="89"/>
      <c r="G86" s="89"/>
      <c r="H86" s="124">
        <f>SUM(H83:H85)</f>
        <v>0</v>
      </c>
      <c r="I86" s="124">
        <f>SUM(I83:I85)</f>
        <v>0</v>
      </c>
      <c r="J86" s="89">
        <f t="shared" ref="J86:S86" si="40">SUM(J83,J84,J85)</f>
        <v>0</v>
      </c>
      <c r="K86" s="89">
        <f t="shared" si="40"/>
        <v>0</v>
      </c>
      <c r="L86" s="89">
        <f t="shared" si="40"/>
        <v>0</v>
      </c>
      <c r="M86" s="89">
        <f t="shared" si="40"/>
        <v>0</v>
      </c>
      <c r="N86" s="89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123"/>
      <c r="F87" s="121">
        <v>1.2</v>
      </c>
      <c r="G87" s="121">
        <v>45</v>
      </c>
      <c r="H87" s="122"/>
      <c r="I87" s="122"/>
      <c r="J87" s="82">
        <f>(E87*F87)</f>
        <v>0</v>
      </c>
      <c r="K87" s="82">
        <f>E87*G87</f>
        <v>0</v>
      </c>
      <c r="L87" s="83">
        <f>SUM(J87,K87)</f>
        <v>0</v>
      </c>
      <c r="M87" s="84">
        <f t="shared" ref="M87:N89" si="41">SUM(J87-O87)</f>
        <v>0</v>
      </c>
      <c r="N87" s="84">
        <f t="shared" si="41"/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123"/>
      <c r="F88" s="121">
        <v>1.2</v>
      </c>
      <c r="G88" s="121">
        <v>45</v>
      </c>
      <c r="H88" s="122"/>
      <c r="I88" s="122"/>
      <c r="J88" s="82">
        <f>(E88*F88)</f>
        <v>0</v>
      </c>
      <c r="K88" s="82">
        <f>E88*G88</f>
        <v>0</v>
      </c>
      <c r="L88" s="83">
        <f>SUM(J88,K88)</f>
        <v>0</v>
      </c>
      <c r="M88" s="84">
        <f t="shared" si="41"/>
        <v>0</v>
      </c>
      <c r="N88" s="84">
        <f t="shared" si="41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123"/>
      <c r="F89" s="121">
        <v>1.2</v>
      </c>
      <c r="G89" s="121">
        <v>45</v>
      </c>
      <c r="H89" s="122"/>
      <c r="I89" s="122"/>
      <c r="J89" s="82">
        <f>(E89*F89)</f>
        <v>0</v>
      </c>
      <c r="K89" s="82">
        <f>E89*G89</f>
        <v>0</v>
      </c>
      <c r="L89" s="83">
        <f>SUM(J89,K89)</f>
        <v>0</v>
      </c>
      <c r="M89" s="84">
        <f t="shared" si="41"/>
        <v>0</v>
      </c>
      <c r="N89" s="84">
        <f t="shared" si="41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9">
        <f>SUM(E87,E88,E89)</f>
        <v>0</v>
      </c>
      <c r="F90" s="89"/>
      <c r="G90" s="89"/>
      <c r="H90" s="124">
        <f>SUM(H87:H89)</f>
        <v>0</v>
      </c>
      <c r="I90" s="124">
        <f>SUM(I87:I89)</f>
        <v>0</v>
      </c>
      <c r="J90" s="89">
        <f t="shared" ref="J90:S90" si="42">SUM(J87,J88,J89)</f>
        <v>0</v>
      </c>
      <c r="K90" s="89">
        <f t="shared" si="42"/>
        <v>0</v>
      </c>
      <c r="L90" s="89">
        <f t="shared" si="42"/>
        <v>0</v>
      </c>
      <c r="M90" s="89">
        <f t="shared" si="42"/>
        <v>0</v>
      </c>
      <c r="N90" s="89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123"/>
      <c r="F91" s="121">
        <v>1.2</v>
      </c>
      <c r="G91" s="121">
        <v>45</v>
      </c>
      <c r="H91" s="122"/>
      <c r="I91" s="122"/>
      <c r="J91" s="82">
        <f>(E91*F91)</f>
        <v>0</v>
      </c>
      <c r="K91" s="82">
        <f>E91*G91</f>
        <v>0</v>
      </c>
      <c r="L91" s="83">
        <f>SUM(J91,K91)</f>
        <v>0</v>
      </c>
      <c r="M91" s="84">
        <f t="shared" ref="M91:N93" si="43">SUM(J91-O91)</f>
        <v>0</v>
      </c>
      <c r="N91" s="84">
        <f t="shared" si="43"/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123"/>
      <c r="F92" s="121">
        <v>1.2</v>
      </c>
      <c r="G92" s="121">
        <v>45</v>
      </c>
      <c r="H92" s="122"/>
      <c r="I92" s="122"/>
      <c r="J92" s="82">
        <f>(E92*F92)</f>
        <v>0</v>
      </c>
      <c r="K92" s="82">
        <f>E92*G92</f>
        <v>0</v>
      </c>
      <c r="L92" s="83">
        <f>SUM(J92,K92)</f>
        <v>0</v>
      </c>
      <c r="M92" s="84">
        <f t="shared" si="43"/>
        <v>0</v>
      </c>
      <c r="N92" s="84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123"/>
      <c r="F93" s="121">
        <v>1.2</v>
      </c>
      <c r="G93" s="121">
        <v>45</v>
      </c>
      <c r="H93" s="122"/>
      <c r="I93" s="122"/>
      <c r="J93" s="82">
        <f>(E93*F93)</f>
        <v>0</v>
      </c>
      <c r="K93" s="82">
        <f>E93*G93</f>
        <v>0</v>
      </c>
      <c r="L93" s="83">
        <f>SUM(J93,K93)</f>
        <v>0</v>
      </c>
      <c r="M93" s="84">
        <f t="shared" si="43"/>
        <v>0</v>
      </c>
      <c r="N93" s="84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9">
        <f>SUM(E91,E92,E93)</f>
        <v>0</v>
      </c>
      <c r="F94" s="89"/>
      <c r="G94" s="89"/>
      <c r="H94" s="124">
        <f>SUM(H91:H93)</f>
        <v>0</v>
      </c>
      <c r="I94" s="124">
        <f>SUM(I91:I93)</f>
        <v>0</v>
      </c>
      <c r="J94" s="89">
        <f t="shared" ref="J94:S94" si="44">SUM(J91,J92,J93)</f>
        <v>0</v>
      </c>
      <c r="K94" s="89">
        <f t="shared" si="44"/>
        <v>0</v>
      </c>
      <c r="L94" s="89">
        <f t="shared" si="44"/>
        <v>0</v>
      </c>
      <c r="M94" s="89">
        <f t="shared" si="44"/>
        <v>0</v>
      </c>
      <c r="N94" s="89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6">
        <f>SUM(E82+E86+E90+E94)</f>
        <v>0</v>
      </c>
      <c r="F95" s="116"/>
      <c r="G95" s="116"/>
      <c r="H95" s="116">
        <f>SUM(H82+H86+H90+H94)</f>
        <v>0</v>
      </c>
      <c r="I95" s="116">
        <f>SUM(I82+I86+I90+I94)</f>
        <v>0</v>
      </c>
      <c r="J95" s="116">
        <f t="shared" ref="J95:S95" si="45">SUM(J82+J86+J90+J94)</f>
        <v>0</v>
      </c>
      <c r="K95" s="116">
        <f t="shared" si="45"/>
        <v>0</v>
      </c>
      <c r="L95" s="116">
        <f t="shared" si="45"/>
        <v>0</v>
      </c>
      <c r="M95" s="116">
        <f t="shared" si="45"/>
        <v>0</v>
      </c>
      <c r="N95" s="116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6">
        <f>E95+'2017'!E96</f>
        <v>5898.5169999999998</v>
      </c>
      <c r="F96" s="96"/>
      <c r="G96" s="96"/>
      <c r="H96" s="96">
        <f>H95+'2017'!H96</f>
        <v>7071.4919999999993</v>
      </c>
      <c r="I96" s="96">
        <f>I95+'2017'!I96</f>
        <v>49741.87</v>
      </c>
      <c r="J96" s="96">
        <f>J95+'2017'!J96</f>
        <v>7078.2203999999992</v>
      </c>
      <c r="K96" s="96">
        <f>K95+'2017'!K96</f>
        <v>49966.15</v>
      </c>
      <c r="L96" s="96">
        <f>L95+'2017'!L96</f>
        <v>56813.362000000001</v>
      </c>
      <c r="M96" s="96">
        <f>M95+'2017'!M96</f>
        <v>0</v>
      </c>
      <c r="N96" s="96">
        <f>N95+'2017'!N96</f>
        <v>0</v>
      </c>
      <c r="O96" s="96">
        <f>O95+'2017'!O96</f>
        <v>0</v>
      </c>
      <c r="P96" s="96">
        <f>P95+'2017'!P96</f>
        <v>0</v>
      </c>
      <c r="Q96" s="96">
        <f>Q95+'2017'!Q96</f>
        <v>49741.869999999995</v>
      </c>
      <c r="R96" s="96">
        <f>R95+'2017'!R96</f>
        <v>0</v>
      </c>
      <c r="S96" s="96">
        <f>S95+'2017'!S96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120">
        <v>172.34</v>
      </c>
      <c r="F97" s="121">
        <v>1.2</v>
      </c>
      <c r="G97" s="121">
        <v>45</v>
      </c>
      <c r="H97" s="122">
        <v>206.80799999999999</v>
      </c>
      <c r="I97" s="122">
        <v>7755.3</v>
      </c>
      <c r="J97" s="82">
        <f>(E97*F97)</f>
        <v>206.80799999999999</v>
      </c>
      <c r="K97" s="82">
        <f>E97*G97</f>
        <v>7755.3</v>
      </c>
      <c r="L97" s="83">
        <f>SUM(J97,K97)</f>
        <v>7962.1080000000002</v>
      </c>
      <c r="M97" s="84">
        <f t="shared" ref="M97:N99" si="46">J97-H97</f>
        <v>0</v>
      </c>
      <c r="N97" s="84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123">
        <v>77.38</v>
      </c>
      <c r="F98" s="121">
        <v>1.2</v>
      </c>
      <c r="G98" s="121">
        <v>45</v>
      </c>
      <c r="H98" s="122">
        <v>92.855999999999995</v>
      </c>
      <c r="I98" s="122">
        <v>3482.1</v>
      </c>
      <c r="J98" s="82">
        <f>(E98*F98)</f>
        <v>92.855999999999995</v>
      </c>
      <c r="K98" s="82">
        <f>E98*G98</f>
        <v>3482.1</v>
      </c>
      <c r="L98" s="83">
        <f>SUM(J98,K98)</f>
        <v>3574.9560000000001</v>
      </c>
      <c r="M98" s="84">
        <f t="shared" si="46"/>
        <v>0</v>
      </c>
      <c r="N98" s="84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123">
        <v>108.75</v>
      </c>
      <c r="F99" s="121">
        <v>1.2</v>
      </c>
      <c r="G99" s="121">
        <v>45</v>
      </c>
      <c r="H99" s="122">
        <v>130.5</v>
      </c>
      <c r="I99" s="122">
        <v>4893.75</v>
      </c>
      <c r="J99" s="82">
        <f>(E99*F99)</f>
        <v>130.5</v>
      </c>
      <c r="K99" s="82">
        <f>E99*G99</f>
        <v>4893.75</v>
      </c>
      <c r="L99" s="83">
        <f>SUM(J99,K99)</f>
        <v>5024.25</v>
      </c>
      <c r="M99" s="84">
        <f t="shared" si="46"/>
        <v>0</v>
      </c>
      <c r="N99" s="84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9">
        <f>SUM(E97,E98,E99)</f>
        <v>358.47</v>
      </c>
      <c r="F100" s="89"/>
      <c r="G100" s="89"/>
      <c r="H100" s="89">
        <f>SUM(H97,H98,H99)</f>
        <v>430.16399999999999</v>
      </c>
      <c r="I100" s="89">
        <f>SUM(I97,I98,I99)</f>
        <v>16131.15</v>
      </c>
      <c r="J100" s="89">
        <f t="shared" ref="J100:S100" si="47">SUM(J97,J98,J99)</f>
        <v>430.16399999999999</v>
      </c>
      <c r="K100" s="89">
        <f t="shared" si="47"/>
        <v>16131.15</v>
      </c>
      <c r="L100" s="89">
        <f t="shared" si="47"/>
        <v>16561.313999999998</v>
      </c>
      <c r="M100" s="89">
        <f t="shared" si="47"/>
        <v>0</v>
      </c>
      <c r="N100" s="89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120">
        <v>532.37</v>
      </c>
      <c r="F101" s="121">
        <v>1.2</v>
      </c>
      <c r="G101" s="121">
        <v>45</v>
      </c>
      <c r="H101" s="122">
        <v>638.84399999999994</v>
      </c>
      <c r="I101" s="122">
        <v>23956.65</v>
      </c>
      <c r="J101" s="82">
        <f>(E101*F101)</f>
        <v>638.84399999999994</v>
      </c>
      <c r="K101" s="82">
        <f>E101*G101</f>
        <v>23956.65</v>
      </c>
      <c r="L101" s="83">
        <f>SUM(J101,K101)</f>
        <v>24595.494000000002</v>
      </c>
      <c r="M101" s="84">
        <f t="shared" ref="M101:N103" si="48">J101-H101</f>
        <v>0</v>
      </c>
      <c r="N101" s="84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120">
        <v>229.26</v>
      </c>
      <c r="F102" s="121">
        <v>1.2</v>
      </c>
      <c r="G102" s="121">
        <v>45</v>
      </c>
      <c r="H102" s="122">
        <v>275.11199999999997</v>
      </c>
      <c r="I102" s="122">
        <v>10316.699999999999</v>
      </c>
      <c r="J102" s="82">
        <f>(E102*F102)</f>
        <v>275.11199999999997</v>
      </c>
      <c r="K102" s="82">
        <f>E102*G102</f>
        <v>10316.699999999999</v>
      </c>
      <c r="L102" s="83">
        <f>SUM(J102,K102)</f>
        <v>10591.811999999998</v>
      </c>
      <c r="M102" s="84">
        <f t="shared" si="48"/>
        <v>0</v>
      </c>
      <c r="N102" s="84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120">
        <v>67.099999999999994</v>
      </c>
      <c r="F103" s="121">
        <v>1.2</v>
      </c>
      <c r="G103" s="121">
        <v>45</v>
      </c>
      <c r="H103" s="122">
        <v>80.52</v>
      </c>
      <c r="I103" s="122">
        <v>3019.4999999999995</v>
      </c>
      <c r="J103" s="82">
        <f>(E103*F103)</f>
        <v>80.52</v>
      </c>
      <c r="K103" s="82">
        <f>E103*G103</f>
        <v>3019.4999999999995</v>
      </c>
      <c r="L103" s="83">
        <f>SUM(J103,K103)</f>
        <v>3100.0199999999995</v>
      </c>
      <c r="M103" s="84">
        <f t="shared" si="48"/>
        <v>0</v>
      </c>
      <c r="N103" s="84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9">
        <f>SUM(E101,E102,E103)</f>
        <v>828.73</v>
      </c>
      <c r="F104" s="89"/>
      <c r="G104" s="89"/>
      <c r="H104" s="89">
        <f>SUM(H101,H102,H103)</f>
        <v>994.47599999999989</v>
      </c>
      <c r="I104" s="89">
        <f>SUM(I101,I102,I103)</f>
        <v>37292.85</v>
      </c>
      <c r="J104" s="89">
        <f t="shared" ref="J104:S104" si="49">SUM(J101,J102,J103)</f>
        <v>994.47599999999989</v>
      </c>
      <c r="K104" s="89">
        <f t="shared" si="49"/>
        <v>37292.85</v>
      </c>
      <c r="L104" s="89">
        <f t="shared" si="49"/>
        <v>38287.325999999994</v>
      </c>
      <c r="M104" s="89">
        <f t="shared" si="49"/>
        <v>0</v>
      </c>
      <c r="N104" s="89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120">
        <v>67.44</v>
      </c>
      <c r="F105" s="121">
        <v>1.2</v>
      </c>
      <c r="G105" s="121">
        <v>45</v>
      </c>
      <c r="H105" s="122">
        <v>80.930000000000007</v>
      </c>
      <c r="I105" s="122">
        <v>3034.8</v>
      </c>
      <c r="J105" s="82">
        <f>(E105*F105)</f>
        <v>80.927999999999997</v>
      </c>
      <c r="K105" s="82">
        <f>E105*G105</f>
        <v>3034.7999999999997</v>
      </c>
      <c r="L105" s="83">
        <f>SUM(J105,K105)</f>
        <v>3115.7279999999996</v>
      </c>
      <c r="M105" s="84">
        <f t="shared" ref="M105:N107" si="50">J105-H105</f>
        <v>-2.0000000000095497E-3</v>
      </c>
      <c r="N105" s="84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120">
        <v>69.8</v>
      </c>
      <c r="F106" s="121">
        <v>1.2</v>
      </c>
      <c r="G106" s="121">
        <v>45</v>
      </c>
      <c r="H106" s="122">
        <v>83.76</v>
      </c>
      <c r="I106" s="122">
        <v>3141</v>
      </c>
      <c r="J106" s="82">
        <f>(E106*F106)</f>
        <v>83.759999999999991</v>
      </c>
      <c r="K106" s="82">
        <f>E106*G106</f>
        <v>3141</v>
      </c>
      <c r="L106" s="83">
        <f>SUM(J106,K106)</f>
        <v>3224.76</v>
      </c>
      <c r="M106" s="84">
        <f t="shared" si="50"/>
        <v>0</v>
      </c>
      <c r="N106" s="84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123">
        <v>47.48</v>
      </c>
      <c r="F107" s="121">
        <v>1.2</v>
      </c>
      <c r="G107" s="121">
        <v>45</v>
      </c>
      <c r="H107" s="122">
        <v>56.98</v>
      </c>
      <c r="I107" s="122">
        <v>2136.6</v>
      </c>
      <c r="J107" s="82">
        <f>(E107*F107)</f>
        <v>56.975999999999992</v>
      </c>
      <c r="K107" s="82">
        <f>E107*G107</f>
        <v>2136.6</v>
      </c>
      <c r="L107" s="83">
        <f>SUM(J107,K107)</f>
        <v>2193.576</v>
      </c>
      <c r="M107" s="84">
        <f t="shared" si="50"/>
        <v>-4.0000000000048885E-3</v>
      </c>
      <c r="N107" s="84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9">
        <f>SUM(E105,E106,E107)</f>
        <v>184.72</v>
      </c>
      <c r="F108" s="89"/>
      <c r="G108" s="89"/>
      <c r="H108" s="89">
        <f>SUM(H105,H106,H107)</f>
        <v>221.67</v>
      </c>
      <c r="I108" s="89">
        <f>SUM(I105,I106,I107)</f>
        <v>8312.4</v>
      </c>
      <c r="J108" s="89">
        <f t="shared" ref="J108:S108" si="51">SUM(J105,J106,J107)</f>
        <v>221.66399999999999</v>
      </c>
      <c r="K108" s="89">
        <f t="shared" si="51"/>
        <v>8312.4</v>
      </c>
      <c r="L108" s="89">
        <f t="shared" si="51"/>
        <v>8534.0639999999985</v>
      </c>
      <c r="M108" s="89">
        <f t="shared" si="51"/>
        <v>-6.0000000000144382E-3</v>
      </c>
      <c r="N108" s="89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120">
        <v>72.02</v>
      </c>
      <c r="F109" s="121">
        <v>1.2</v>
      </c>
      <c r="G109" s="121">
        <v>45</v>
      </c>
      <c r="H109" s="122">
        <v>86.423999999999992</v>
      </c>
      <c r="I109" s="122">
        <v>3240.8999999999996</v>
      </c>
      <c r="J109" s="82">
        <f>(E109*F109)</f>
        <v>86.423999999999992</v>
      </c>
      <c r="K109" s="82">
        <f>E109*G109</f>
        <v>3240.8999999999996</v>
      </c>
      <c r="L109" s="83">
        <f>SUM(J109,K109)</f>
        <v>3327.3239999999996</v>
      </c>
      <c r="M109" s="84">
        <f t="shared" ref="M109:N111" si="52">J109-H109</f>
        <v>0</v>
      </c>
      <c r="N109" s="84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120">
        <v>71.680000000000007</v>
      </c>
      <c r="F110" s="121">
        <v>1.2</v>
      </c>
      <c r="G110" s="121">
        <v>45</v>
      </c>
      <c r="H110" s="122">
        <v>86.016000000000005</v>
      </c>
      <c r="I110" s="122">
        <v>3225.6000000000004</v>
      </c>
      <c r="J110" s="82">
        <f>(E110*F110)</f>
        <v>86.016000000000005</v>
      </c>
      <c r="K110" s="82">
        <f>E110*G110</f>
        <v>3225.6000000000004</v>
      </c>
      <c r="L110" s="83">
        <f>SUM(J110,K110)</f>
        <v>3311.6160000000004</v>
      </c>
      <c r="M110" s="84">
        <f t="shared" si="52"/>
        <v>0</v>
      </c>
      <c r="N110" s="84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123">
        <v>74.66</v>
      </c>
      <c r="F111" s="121">
        <v>1.2</v>
      </c>
      <c r="G111" s="121">
        <v>45</v>
      </c>
      <c r="H111" s="122">
        <v>89.591999999999999</v>
      </c>
      <c r="I111" s="122">
        <v>3359.7</v>
      </c>
      <c r="J111" s="82">
        <f>(E111*F111)</f>
        <v>89.591999999999999</v>
      </c>
      <c r="K111" s="82">
        <f>E111*G111</f>
        <v>3359.7</v>
      </c>
      <c r="L111" s="83">
        <f>SUM(J111,K111)</f>
        <v>3449.2919999999999</v>
      </c>
      <c r="M111" s="84">
        <f t="shared" si="52"/>
        <v>0</v>
      </c>
      <c r="N111" s="84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9">
        <f>SUM(E109,E110,E111)</f>
        <v>218.35999999999999</v>
      </c>
      <c r="F112" s="89"/>
      <c r="G112" s="89"/>
      <c r="H112" s="89">
        <f>SUM(H109,H110,H111)</f>
        <v>262.03199999999998</v>
      </c>
      <c r="I112" s="89">
        <f>SUM(I109,I110,I111)</f>
        <v>9826.2000000000007</v>
      </c>
      <c r="J112" s="89">
        <f t="shared" ref="J112:S112" si="53">SUM(J109,J110,J111)</f>
        <v>262.03199999999998</v>
      </c>
      <c r="K112" s="89">
        <f t="shared" si="53"/>
        <v>9826.2000000000007</v>
      </c>
      <c r="L112" s="89">
        <f t="shared" si="53"/>
        <v>10088.232</v>
      </c>
      <c r="M112" s="89">
        <f t="shared" si="53"/>
        <v>0</v>
      </c>
      <c r="N112" s="89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6">
        <f>SUM(E100+E104+E108+E112)</f>
        <v>1590.28</v>
      </c>
      <c r="F113" s="116"/>
      <c r="G113" s="116"/>
      <c r="H113" s="116">
        <f>SUM(H100+H104+H108+H112)</f>
        <v>1908.3419999999999</v>
      </c>
      <c r="I113" s="116">
        <f>SUM(I100+I104+I108+I112)</f>
        <v>71562.600000000006</v>
      </c>
      <c r="J113" s="116">
        <f t="shared" ref="J113:S113" si="54">SUM(J100+J104+J108+J112)</f>
        <v>1908.3359999999998</v>
      </c>
      <c r="K113" s="116">
        <f t="shared" si="54"/>
        <v>71562.600000000006</v>
      </c>
      <c r="L113" s="116">
        <f t="shared" si="54"/>
        <v>73470.935999999987</v>
      </c>
      <c r="M113" s="116">
        <f t="shared" si="54"/>
        <v>-6.0000000000144382E-3</v>
      </c>
      <c r="N113" s="116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6">
        <f>E113+'2017'!E114</f>
        <v>10268.07</v>
      </c>
      <c r="F114" s="96"/>
      <c r="G114" s="96"/>
      <c r="H114" s="96">
        <f>H113+'2017'!H114</f>
        <v>12321.689999999999</v>
      </c>
      <c r="I114" s="96">
        <f>I113+'2017'!I114</f>
        <v>333694.28000000003</v>
      </c>
      <c r="J114" s="96">
        <f>J113+'2017'!J114</f>
        <v>12321.683999999997</v>
      </c>
      <c r="K114" s="96">
        <f>K113+'2017'!K114</f>
        <v>333694.28000000003</v>
      </c>
      <c r="L114" s="96">
        <f>L113+'2017'!L114</f>
        <v>346015.96399999998</v>
      </c>
      <c r="M114" s="96">
        <f>M113+'2017'!M114</f>
        <v>-6.0000000000144382E-3</v>
      </c>
      <c r="N114" s="96">
        <f>N113+'2017'!N114</f>
        <v>0</v>
      </c>
      <c r="O114" s="96">
        <f>O113+'2017'!O114</f>
        <v>0</v>
      </c>
      <c r="P114" s="96">
        <f>P113+'2017'!P114</f>
        <v>0</v>
      </c>
      <c r="Q114" s="96">
        <f>Q113+'2017'!Q114</f>
        <v>0</v>
      </c>
      <c r="R114" s="96">
        <f>R113+'2017'!R114</f>
        <v>0</v>
      </c>
      <c r="S114" s="96">
        <f>S113+'2017'!S114</f>
        <v>0</v>
      </c>
      <c r="T114" s="97"/>
    </row>
    <row r="115" spans="1:20" s="70" customFormat="1" ht="38.25" x14ac:dyDescent="0.2">
      <c r="A115" s="129"/>
      <c r="B115" s="129"/>
      <c r="C115" s="129"/>
      <c r="D115" s="130" t="s">
        <v>52</v>
      </c>
      <c r="E115" s="131">
        <f>E23+E41+E59+E77+E95+E113</f>
        <v>33206.979999999996</v>
      </c>
      <c r="F115" s="131"/>
      <c r="G115" s="131"/>
      <c r="H115" s="131">
        <f t="shared" ref="H115:N115" si="55">H23+H41+H59+H77+H95+H113</f>
        <v>39848.385999999991</v>
      </c>
      <c r="I115" s="131">
        <f t="shared" si="55"/>
        <v>1038373.2</v>
      </c>
      <c r="J115" s="131">
        <f t="shared" si="55"/>
        <v>39848.375999999997</v>
      </c>
      <c r="K115" s="131">
        <f t="shared" si="55"/>
        <v>1038373.2</v>
      </c>
      <c r="L115" s="131">
        <f t="shared" si="55"/>
        <v>1078221.5759999999</v>
      </c>
      <c r="M115" s="131">
        <f t="shared" si="55"/>
        <v>-9.9999999999198508E-3</v>
      </c>
      <c r="N115" s="131">
        <f t="shared" si="55"/>
        <v>0</v>
      </c>
      <c r="O115" s="132"/>
      <c r="P115" s="129"/>
      <c r="Q115" s="129"/>
      <c r="R115" s="129"/>
      <c r="S115" s="129"/>
      <c r="T115" s="129"/>
    </row>
    <row r="116" spans="1:20" s="70" customFormat="1" x14ac:dyDescent="0.2">
      <c r="O116" s="109"/>
    </row>
    <row r="117" spans="1:20" s="70" customFormat="1" x14ac:dyDescent="0.2">
      <c r="O117" s="109"/>
    </row>
    <row r="118" spans="1:20" s="70" customFormat="1" x14ac:dyDescent="0.2">
      <c r="O118" s="109"/>
    </row>
    <row r="119" spans="1:20" s="70" customFormat="1" x14ac:dyDescent="0.2">
      <c r="O119" s="109"/>
    </row>
    <row r="120" spans="1:20" s="70" customFormat="1" x14ac:dyDescent="0.2">
      <c r="O120" s="109"/>
    </row>
  </sheetData>
  <mergeCells count="37">
    <mergeCell ref="A79:A93"/>
    <mergeCell ref="B79:B93"/>
    <mergeCell ref="C79:C93"/>
    <mergeCell ref="A97:A111"/>
    <mergeCell ref="B97:B111"/>
    <mergeCell ref="C97:C111"/>
    <mergeCell ref="A43:A57"/>
    <mergeCell ref="B43:B57"/>
    <mergeCell ref="C43:C57"/>
    <mergeCell ref="A61:A75"/>
    <mergeCell ref="B61:B75"/>
    <mergeCell ref="C61:C75"/>
    <mergeCell ref="A25:A39"/>
    <mergeCell ref="B25:B39"/>
    <mergeCell ref="C25:C39"/>
    <mergeCell ref="N2:N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G2:G5"/>
    <mergeCell ref="H2:I4"/>
    <mergeCell ref="J2:J5"/>
    <mergeCell ref="K2:K5"/>
    <mergeCell ref="L2:L5"/>
    <mergeCell ref="M2:M5"/>
    <mergeCell ref="C1:D1"/>
    <mergeCell ref="A2:A5"/>
    <mergeCell ref="B2:B5"/>
    <mergeCell ref="C2:C5"/>
    <mergeCell ref="D2:E4"/>
    <mergeCell ref="F2:F5"/>
  </mergeCells>
  <phoneticPr fontId="12" type="noConversion"/>
  <pageMargins left="0.70866141732283472" right="0.59055118110236227" top="0" bottom="0" header="0.31496062992125984" footer="0.31496062992125984"/>
  <pageSetup paperSize="9" scale="54" fitToHeight="0" orientation="landscape" r:id="rId1"/>
  <rowBreaks count="1" manualBreakCount="1">
    <brk id="60" max="1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topLeftCell="A79" zoomScale="115" zoomScaleNormal="115" zoomScaleSheetLayoutView="75" workbookViewId="0">
      <selection activeCell="J2" sqref="J1:J1048576"/>
    </sheetView>
  </sheetViews>
  <sheetFormatPr defaultRowHeight="12.75" x14ac:dyDescent="0.2"/>
  <cols>
    <col min="1" max="1" width="4.5703125" style="78" customWidth="1"/>
    <col min="2" max="2" width="12.140625" style="78" customWidth="1"/>
    <col min="3" max="3" width="13.5703125" style="78" customWidth="1"/>
    <col min="4" max="4" width="10.85546875" style="78" customWidth="1"/>
    <col min="5" max="5" width="10" style="78" customWidth="1"/>
    <col min="6" max="7" width="12.85546875" style="78" customWidth="1"/>
    <col min="8" max="8" width="10" style="78" customWidth="1"/>
    <col min="9" max="9" width="12.140625" style="78" bestFit="1" customWidth="1"/>
    <col min="10" max="14" width="12.85546875" style="78" customWidth="1"/>
    <col min="15" max="15" width="14.42578125" style="111" customWidth="1"/>
    <col min="16" max="18" width="12.85546875" style="78" customWidth="1"/>
    <col min="19" max="19" width="15.28515625" style="78" customWidth="1"/>
    <col min="20" max="20" width="17.140625" style="78" customWidth="1"/>
    <col min="21" max="16384" width="9.140625" style="78"/>
  </cols>
  <sheetData>
    <row r="1" spans="1:20" s="70" customFormat="1" ht="15.75" customHeight="1" x14ac:dyDescent="0.25">
      <c r="A1" s="64"/>
      <c r="B1" s="65" t="s">
        <v>0</v>
      </c>
      <c r="C1" s="160">
        <v>2019</v>
      </c>
      <c r="D1" s="161"/>
      <c r="E1" s="69"/>
      <c r="F1" s="68"/>
      <c r="G1" s="68"/>
      <c r="H1" s="69"/>
      <c r="I1" s="69"/>
      <c r="J1" s="68"/>
      <c r="K1" s="68"/>
      <c r="L1" s="68"/>
      <c r="M1" s="69"/>
      <c r="N1" s="69"/>
      <c r="O1" s="68"/>
      <c r="P1" s="69"/>
      <c r="Q1" s="69"/>
      <c r="R1" s="69"/>
      <c r="S1" s="69"/>
      <c r="T1" s="69"/>
    </row>
    <row r="2" spans="1:20" s="70" customFormat="1" ht="13.5" customHeight="1" x14ac:dyDescent="0.2">
      <c r="A2" s="162" t="s">
        <v>1</v>
      </c>
      <c r="B2" s="162" t="s">
        <v>2</v>
      </c>
      <c r="C2" s="165" t="s">
        <v>3</v>
      </c>
      <c r="D2" s="168" t="s">
        <v>4</v>
      </c>
      <c r="E2" s="169"/>
      <c r="F2" s="162" t="s">
        <v>42</v>
      </c>
      <c r="G2" s="162" t="s">
        <v>43</v>
      </c>
      <c r="H2" s="196" t="s">
        <v>39</v>
      </c>
      <c r="I2" s="197"/>
      <c r="J2" s="162" t="s">
        <v>38</v>
      </c>
      <c r="K2" s="162" t="s">
        <v>37</v>
      </c>
      <c r="L2" s="162" t="s">
        <v>5</v>
      </c>
      <c r="M2" s="162" t="s">
        <v>36</v>
      </c>
      <c r="N2" s="162" t="s">
        <v>35</v>
      </c>
      <c r="O2" s="162" t="s">
        <v>32</v>
      </c>
      <c r="P2" s="162" t="s">
        <v>33</v>
      </c>
      <c r="Q2" s="162" t="s">
        <v>29</v>
      </c>
      <c r="R2" s="162" t="s">
        <v>30</v>
      </c>
      <c r="S2" s="162" t="s">
        <v>31</v>
      </c>
      <c r="T2" s="162" t="s">
        <v>34</v>
      </c>
    </row>
    <row r="3" spans="1:20" s="70" customFormat="1" ht="12.75" customHeight="1" x14ac:dyDescent="0.2">
      <c r="A3" s="163"/>
      <c r="B3" s="163"/>
      <c r="C3" s="166"/>
      <c r="D3" s="170"/>
      <c r="E3" s="171"/>
      <c r="F3" s="163"/>
      <c r="G3" s="163"/>
      <c r="H3" s="198"/>
      <c r="I3" s="199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70" customFormat="1" x14ac:dyDescent="0.2">
      <c r="A4" s="163"/>
      <c r="B4" s="163"/>
      <c r="C4" s="166"/>
      <c r="D4" s="172"/>
      <c r="E4" s="173"/>
      <c r="F4" s="163"/>
      <c r="G4" s="163"/>
      <c r="H4" s="200"/>
      <c r="I4" s="201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s="70" customFormat="1" ht="126" customHeight="1" x14ac:dyDescent="0.2">
      <c r="A5" s="164"/>
      <c r="B5" s="164"/>
      <c r="C5" s="167"/>
      <c r="D5" s="72" t="s">
        <v>6</v>
      </c>
      <c r="E5" s="72" t="s">
        <v>7</v>
      </c>
      <c r="F5" s="164"/>
      <c r="G5" s="164"/>
      <c r="H5" s="71" t="s">
        <v>40</v>
      </c>
      <c r="I5" s="71" t="s">
        <v>41</v>
      </c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0" x14ac:dyDescent="0.2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11</v>
      </c>
      <c r="G6" s="75">
        <v>11</v>
      </c>
      <c r="H6" s="75"/>
      <c r="I6" s="75"/>
      <c r="J6" s="75">
        <v>8</v>
      </c>
      <c r="K6" s="75">
        <v>9</v>
      </c>
      <c r="L6" s="75">
        <v>10</v>
      </c>
      <c r="M6" s="75">
        <v>17</v>
      </c>
      <c r="N6" s="75">
        <v>18</v>
      </c>
      <c r="O6" s="75">
        <v>14</v>
      </c>
      <c r="P6" s="75">
        <v>15</v>
      </c>
      <c r="Q6" s="75">
        <v>20</v>
      </c>
      <c r="R6" s="75">
        <v>21</v>
      </c>
      <c r="S6" s="75">
        <v>22</v>
      </c>
      <c r="T6" s="77">
        <v>23</v>
      </c>
    </row>
    <row r="7" spans="1:20" ht="12.75" customHeight="1" x14ac:dyDescent="0.2">
      <c r="A7" s="174">
        <v>1</v>
      </c>
      <c r="B7" s="177" t="s">
        <v>26</v>
      </c>
      <c r="C7" s="184" t="s">
        <v>22</v>
      </c>
      <c r="D7" s="79" t="s">
        <v>8</v>
      </c>
      <c r="E7" s="120">
        <v>1041.3399999999999</v>
      </c>
      <c r="F7" s="121">
        <v>1.2</v>
      </c>
      <c r="G7" s="121">
        <v>28.5</v>
      </c>
      <c r="H7" s="122">
        <v>1249.6079999999999</v>
      </c>
      <c r="I7" s="122">
        <v>29678.19</v>
      </c>
      <c r="J7" s="82">
        <f>(E7*F7)</f>
        <v>1249.6079999999999</v>
      </c>
      <c r="K7" s="82">
        <f>E7*G7</f>
        <v>29678.19</v>
      </c>
      <c r="L7" s="83">
        <f>SUM(J7,K7)</f>
        <v>30927.797999999999</v>
      </c>
      <c r="M7" s="84">
        <f>J7-H7</f>
        <v>0</v>
      </c>
      <c r="N7" s="84">
        <f t="shared" ref="M7:N9" si="0">K7-I7</f>
        <v>0</v>
      </c>
      <c r="O7" s="82"/>
      <c r="P7" s="82"/>
      <c r="Q7" s="84"/>
      <c r="R7" s="84"/>
      <c r="S7" s="84"/>
      <c r="T7" s="85"/>
    </row>
    <row r="8" spans="1:20" x14ac:dyDescent="0.2">
      <c r="A8" s="175"/>
      <c r="B8" s="178"/>
      <c r="C8" s="185"/>
      <c r="D8" s="79" t="s">
        <v>9</v>
      </c>
      <c r="E8" s="123">
        <v>1169.4000000000001</v>
      </c>
      <c r="F8" s="121">
        <v>1.2</v>
      </c>
      <c r="G8" s="121">
        <v>28.5</v>
      </c>
      <c r="H8" s="122">
        <v>1403.28</v>
      </c>
      <c r="I8" s="122">
        <v>33327.9</v>
      </c>
      <c r="J8" s="82">
        <f>(E8*F8)</f>
        <v>1403.28</v>
      </c>
      <c r="K8" s="82">
        <f>E8*G8</f>
        <v>33327.9</v>
      </c>
      <c r="L8" s="83">
        <f>SUM(J8,K8)</f>
        <v>34731.18</v>
      </c>
      <c r="M8" s="84">
        <f t="shared" si="0"/>
        <v>0</v>
      </c>
      <c r="N8" s="84">
        <f t="shared" si="0"/>
        <v>0</v>
      </c>
      <c r="O8" s="82"/>
      <c r="P8" s="82"/>
      <c r="Q8" s="84"/>
      <c r="R8" s="84"/>
      <c r="S8" s="84"/>
      <c r="T8" s="85"/>
    </row>
    <row r="9" spans="1:20" x14ac:dyDescent="0.2">
      <c r="A9" s="175"/>
      <c r="B9" s="178"/>
      <c r="C9" s="185"/>
      <c r="D9" s="79" t="s">
        <v>10</v>
      </c>
      <c r="E9" s="123">
        <v>918.58</v>
      </c>
      <c r="F9" s="121">
        <v>1.2</v>
      </c>
      <c r="G9" s="121">
        <v>28.5</v>
      </c>
      <c r="H9" s="122">
        <v>1102.296</v>
      </c>
      <c r="I9" s="122">
        <v>26179.530000000002</v>
      </c>
      <c r="J9" s="82">
        <f>(E9*F9)</f>
        <v>1102.296</v>
      </c>
      <c r="K9" s="82">
        <f>E9*G9</f>
        <v>26179.530000000002</v>
      </c>
      <c r="L9" s="83">
        <f>SUM(J9,K9)</f>
        <v>27281.826000000001</v>
      </c>
      <c r="M9" s="84">
        <f t="shared" si="0"/>
        <v>0</v>
      </c>
      <c r="N9" s="84">
        <f t="shared" si="0"/>
        <v>0</v>
      </c>
      <c r="O9" s="82"/>
      <c r="P9" s="82"/>
      <c r="Q9" s="84"/>
      <c r="R9" s="84"/>
      <c r="S9" s="84"/>
      <c r="T9" s="85"/>
    </row>
    <row r="10" spans="1:20" ht="24" x14ac:dyDescent="0.2">
      <c r="A10" s="175"/>
      <c r="B10" s="178"/>
      <c r="C10" s="185"/>
      <c r="D10" s="87" t="s">
        <v>44</v>
      </c>
      <c r="E10" s="89">
        <f>SUM(E7,E8,E9)</f>
        <v>3129.3199999999997</v>
      </c>
      <c r="F10" s="89"/>
      <c r="G10" s="89"/>
      <c r="H10" s="89">
        <f>SUM(H7,H8,H9)</f>
        <v>3755.1840000000002</v>
      </c>
      <c r="I10" s="89">
        <f>SUM(I7,I8,I9)</f>
        <v>89185.62</v>
      </c>
      <c r="J10" s="89">
        <f t="shared" ref="J10:S10" si="1">SUM(J7,J8,J9)</f>
        <v>3755.1840000000002</v>
      </c>
      <c r="K10" s="89">
        <f t="shared" si="1"/>
        <v>89185.62</v>
      </c>
      <c r="L10" s="89">
        <f t="shared" si="1"/>
        <v>92940.804000000004</v>
      </c>
      <c r="M10" s="89">
        <f t="shared" si="1"/>
        <v>0</v>
      </c>
      <c r="N10" s="89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  <c r="T10" s="90"/>
    </row>
    <row r="11" spans="1:20" x14ac:dyDescent="0.2">
      <c r="A11" s="175"/>
      <c r="B11" s="178"/>
      <c r="C11" s="185"/>
      <c r="D11" s="79" t="s">
        <v>11</v>
      </c>
      <c r="E11" s="127">
        <v>851.22</v>
      </c>
      <c r="F11" s="121">
        <v>1.2</v>
      </c>
      <c r="G11" s="121">
        <v>28.5</v>
      </c>
      <c r="H11" s="122">
        <v>1021.4639999999999</v>
      </c>
      <c r="I11" s="122">
        <v>24259.77</v>
      </c>
      <c r="J11" s="82">
        <f>(E11*F11)</f>
        <v>1021.4639999999999</v>
      </c>
      <c r="K11" s="82">
        <f>E11*G11</f>
        <v>24259.77</v>
      </c>
      <c r="L11" s="83">
        <f>SUM(J11,K11)</f>
        <v>25281.234</v>
      </c>
      <c r="M11" s="84">
        <f t="shared" ref="M11:N13" si="2">J11-H11</f>
        <v>0</v>
      </c>
      <c r="N11" s="84">
        <f t="shared" si="2"/>
        <v>0</v>
      </c>
      <c r="O11" s="82"/>
      <c r="P11" s="82"/>
      <c r="Q11" s="84"/>
      <c r="R11" s="84"/>
      <c r="S11" s="84"/>
      <c r="T11" s="85"/>
    </row>
    <row r="12" spans="1:20" x14ac:dyDescent="0.2">
      <c r="A12" s="175"/>
      <c r="B12" s="178"/>
      <c r="C12" s="185"/>
      <c r="D12" s="79" t="s">
        <v>12</v>
      </c>
      <c r="E12" s="127">
        <v>855.5</v>
      </c>
      <c r="F12" s="121">
        <v>1.2</v>
      </c>
      <c r="G12" s="121">
        <v>28.5</v>
      </c>
      <c r="H12" s="122">
        <v>1026.5999999999999</v>
      </c>
      <c r="I12" s="122">
        <v>24381.75</v>
      </c>
      <c r="J12" s="82">
        <f>(E12*F12)</f>
        <v>1026.5999999999999</v>
      </c>
      <c r="K12" s="82">
        <f>E12*G12</f>
        <v>24381.75</v>
      </c>
      <c r="L12" s="83">
        <f>SUM(J12,K12)</f>
        <v>25408.35</v>
      </c>
      <c r="M12" s="84">
        <f t="shared" si="2"/>
        <v>0</v>
      </c>
      <c r="N12" s="84">
        <f t="shared" si="2"/>
        <v>0</v>
      </c>
      <c r="O12" s="82"/>
      <c r="P12" s="82"/>
      <c r="Q12" s="84"/>
      <c r="R12" s="84"/>
      <c r="S12" s="84"/>
      <c r="T12" s="85"/>
    </row>
    <row r="13" spans="1:20" x14ac:dyDescent="0.2">
      <c r="A13" s="175"/>
      <c r="B13" s="178"/>
      <c r="C13" s="185"/>
      <c r="D13" s="79" t="s">
        <v>13</v>
      </c>
      <c r="E13" s="127">
        <v>897.7</v>
      </c>
      <c r="F13" s="121">
        <v>1.2</v>
      </c>
      <c r="G13" s="121">
        <v>28.5</v>
      </c>
      <c r="H13" s="122">
        <v>1077.24</v>
      </c>
      <c r="I13" s="122">
        <v>25584.45</v>
      </c>
      <c r="J13" s="82">
        <f>(E13*F13)</f>
        <v>1077.24</v>
      </c>
      <c r="K13" s="82">
        <f>E13*G13</f>
        <v>25584.45</v>
      </c>
      <c r="L13" s="83">
        <f>SUM(J13,K13)</f>
        <v>26661.690000000002</v>
      </c>
      <c r="M13" s="84">
        <f t="shared" si="2"/>
        <v>0</v>
      </c>
      <c r="N13" s="84">
        <f t="shared" si="2"/>
        <v>0</v>
      </c>
      <c r="O13" s="82"/>
      <c r="P13" s="82"/>
      <c r="Q13" s="84"/>
      <c r="R13" s="84"/>
      <c r="S13" s="84"/>
      <c r="T13" s="85"/>
    </row>
    <row r="14" spans="1:20" ht="24" x14ac:dyDescent="0.2">
      <c r="A14" s="175"/>
      <c r="B14" s="178"/>
      <c r="C14" s="185"/>
      <c r="D14" s="87" t="s">
        <v>45</v>
      </c>
      <c r="E14" s="89">
        <f>SUM(E11,E12,E13)</f>
        <v>2604.42</v>
      </c>
      <c r="F14" s="89"/>
      <c r="G14" s="89"/>
      <c r="H14" s="89">
        <f>SUM(H11,H12,H13)</f>
        <v>3125.3040000000001</v>
      </c>
      <c r="I14" s="89">
        <f>SUM(I11,I12,I13)</f>
        <v>74225.97</v>
      </c>
      <c r="J14" s="89">
        <f t="shared" ref="J14:S14" si="3">SUM(J11,J12,J13)</f>
        <v>3125.3040000000001</v>
      </c>
      <c r="K14" s="89">
        <f t="shared" si="3"/>
        <v>74225.97</v>
      </c>
      <c r="L14" s="89">
        <f t="shared" si="3"/>
        <v>77351.274000000005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0</v>
      </c>
      <c r="Q14" s="89">
        <f t="shared" si="3"/>
        <v>0</v>
      </c>
      <c r="R14" s="89">
        <f t="shared" si="3"/>
        <v>0</v>
      </c>
      <c r="S14" s="89">
        <f t="shared" si="3"/>
        <v>0</v>
      </c>
      <c r="T14" s="90"/>
    </row>
    <row r="15" spans="1:20" x14ac:dyDescent="0.2">
      <c r="A15" s="175"/>
      <c r="B15" s="179"/>
      <c r="C15" s="185"/>
      <c r="D15" s="79" t="s">
        <v>14</v>
      </c>
      <c r="E15" s="127">
        <v>900.62</v>
      </c>
      <c r="F15" s="121">
        <v>1.2</v>
      </c>
      <c r="G15" s="121">
        <v>28.5</v>
      </c>
      <c r="H15" s="122">
        <v>1080.7439999999999</v>
      </c>
      <c r="I15" s="122">
        <v>25667.670000000002</v>
      </c>
      <c r="J15" s="82">
        <f>(E15*F15)</f>
        <v>1080.7439999999999</v>
      </c>
      <c r="K15" s="82">
        <f>E15*G15</f>
        <v>25667.670000000002</v>
      </c>
      <c r="L15" s="83">
        <f>SUM(J15,K15)</f>
        <v>26748.414000000001</v>
      </c>
      <c r="M15" s="84">
        <f t="shared" ref="M15:N17" si="4">J15-H15</f>
        <v>0</v>
      </c>
      <c r="N15" s="84">
        <f t="shared" si="4"/>
        <v>0</v>
      </c>
      <c r="O15" s="82"/>
      <c r="P15" s="82"/>
      <c r="Q15" s="84"/>
      <c r="R15" s="84"/>
      <c r="S15" s="84"/>
      <c r="T15" s="85"/>
    </row>
    <row r="16" spans="1:20" x14ac:dyDescent="0.2">
      <c r="A16" s="175"/>
      <c r="B16" s="179"/>
      <c r="C16" s="185"/>
      <c r="D16" s="79" t="s">
        <v>15</v>
      </c>
      <c r="E16" s="127">
        <v>899.98</v>
      </c>
      <c r="F16" s="121">
        <v>1.2</v>
      </c>
      <c r="G16" s="121">
        <v>28.5</v>
      </c>
      <c r="H16" s="122">
        <v>1079.9759999999999</v>
      </c>
      <c r="I16" s="122">
        <v>25649.43</v>
      </c>
      <c r="J16" s="82">
        <f>(E16*F16)</f>
        <v>1079.9759999999999</v>
      </c>
      <c r="K16" s="82">
        <f>E16*G16</f>
        <v>25649.43</v>
      </c>
      <c r="L16" s="83">
        <f>SUM(J16,K16)</f>
        <v>26729.405999999999</v>
      </c>
      <c r="M16" s="84">
        <f t="shared" si="4"/>
        <v>0</v>
      </c>
      <c r="N16" s="84">
        <f t="shared" si="4"/>
        <v>0</v>
      </c>
      <c r="O16" s="82"/>
      <c r="P16" s="82"/>
      <c r="Q16" s="84"/>
      <c r="R16" s="84"/>
      <c r="S16" s="84"/>
      <c r="T16" s="85"/>
    </row>
    <row r="17" spans="1:20" x14ac:dyDescent="0.2">
      <c r="A17" s="175"/>
      <c r="B17" s="179"/>
      <c r="C17" s="185"/>
      <c r="D17" s="79" t="s">
        <v>16</v>
      </c>
      <c r="E17" s="127">
        <v>877.56</v>
      </c>
      <c r="F17" s="121">
        <v>1.2</v>
      </c>
      <c r="G17" s="121">
        <v>28.5</v>
      </c>
      <c r="H17" s="122">
        <v>1053.0719999999999</v>
      </c>
      <c r="I17" s="122">
        <v>25010.46</v>
      </c>
      <c r="J17" s="82">
        <f>(E17*F17)</f>
        <v>1053.0719999999999</v>
      </c>
      <c r="K17" s="82">
        <f>E17*G17</f>
        <v>25010.46</v>
      </c>
      <c r="L17" s="83">
        <f>SUM(J17,K17)</f>
        <v>26063.531999999999</v>
      </c>
      <c r="M17" s="84">
        <f t="shared" si="4"/>
        <v>0</v>
      </c>
      <c r="N17" s="84">
        <f t="shared" si="4"/>
        <v>0</v>
      </c>
      <c r="O17" s="82"/>
      <c r="P17" s="82"/>
      <c r="Q17" s="84"/>
      <c r="R17" s="84"/>
      <c r="S17" s="84"/>
      <c r="T17" s="85"/>
    </row>
    <row r="18" spans="1:20" ht="24" x14ac:dyDescent="0.2">
      <c r="A18" s="175"/>
      <c r="B18" s="179"/>
      <c r="C18" s="185"/>
      <c r="D18" s="87" t="s">
        <v>46</v>
      </c>
      <c r="E18" s="89">
        <f>SUM(E15,E16,E17)</f>
        <v>2678.16</v>
      </c>
      <c r="F18" s="89"/>
      <c r="G18" s="89"/>
      <c r="H18" s="89">
        <f>SUM(H15,H16,H17)</f>
        <v>3213.7919999999995</v>
      </c>
      <c r="I18" s="89">
        <f>SUM(I15,I16,I17)</f>
        <v>76327.56</v>
      </c>
      <c r="J18" s="89">
        <f t="shared" ref="J18:S18" si="5">SUM(J15,J16,J17)</f>
        <v>3213.7919999999995</v>
      </c>
      <c r="K18" s="89">
        <f t="shared" si="5"/>
        <v>76327.56</v>
      </c>
      <c r="L18" s="89">
        <f t="shared" si="5"/>
        <v>79541.351999999999</v>
      </c>
      <c r="M18" s="89">
        <f t="shared" si="5"/>
        <v>0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90"/>
    </row>
    <row r="19" spans="1:20" x14ac:dyDescent="0.2">
      <c r="A19" s="175"/>
      <c r="B19" s="179"/>
      <c r="C19" s="185"/>
      <c r="D19" s="79" t="s">
        <v>17</v>
      </c>
      <c r="E19" s="120">
        <v>877.76</v>
      </c>
      <c r="F19" s="121">
        <v>1.2</v>
      </c>
      <c r="G19" s="121">
        <v>28.5</v>
      </c>
      <c r="H19" s="122">
        <v>1053.3119999999999</v>
      </c>
      <c r="I19" s="122">
        <v>25016.16</v>
      </c>
      <c r="J19" s="82">
        <f>(E19*F19)</f>
        <v>1053.3119999999999</v>
      </c>
      <c r="K19" s="82">
        <f>E19*G19</f>
        <v>25016.16</v>
      </c>
      <c r="L19" s="83">
        <f>SUM(J19,K19)</f>
        <v>26069.472000000002</v>
      </c>
      <c r="M19" s="84">
        <f t="shared" ref="M19:N21" si="6">J19-H19</f>
        <v>0</v>
      </c>
      <c r="N19" s="84">
        <f t="shared" si="6"/>
        <v>0</v>
      </c>
      <c r="O19" s="82"/>
      <c r="P19" s="82"/>
      <c r="Q19" s="84"/>
      <c r="R19" s="84"/>
      <c r="S19" s="84"/>
      <c r="T19" s="85"/>
    </row>
    <row r="20" spans="1:20" x14ac:dyDescent="0.2">
      <c r="A20" s="175"/>
      <c r="B20" s="179"/>
      <c r="C20" s="185"/>
      <c r="D20" s="79" t="s">
        <v>18</v>
      </c>
      <c r="E20" s="120">
        <v>826.84</v>
      </c>
      <c r="F20" s="121">
        <v>1.2</v>
      </c>
      <c r="G20" s="121">
        <v>28.5</v>
      </c>
      <c r="H20" s="122">
        <v>992.20799999999997</v>
      </c>
      <c r="I20" s="122">
        <v>23564.940000000002</v>
      </c>
      <c r="J20" s="82">
        <f>(E20*F20)</f>
        <v>992.20799999999997</v>
      </c>
      <c r="K20" s="82">
        <f>E20*G20</f>
        <v>23564.940000000002</v>
      </c>
      <c r="L20" s="83">
        <f>SUM(J20,K20)</f>
        <v>24557.148000000001</v>
      </c>
      <c r="M20" s="84">
        <f t="shared" si="6"/>
        <v>0</v>
      </c>
      <c r="N20" s="84">
        <f t="shared" si="6"/>
        <v>0</v>
      </c>
      <c r="O20" s="82"/>
      <c r="P20" s="82"/>
      <c r="Q20" s="84"/>
      <c r="R20" s="84"/>
      <c r="S20" s="84"/>
      <c r="T20" s="85"/>
    </row>
    <row r="21" spans="1:20" x14ac:dyDescent="0.2">
      <c r="A21" s="176"/>
      <c r="B21" s="180"/>
      <c r="C21" s="186"/>
      <c r="D21" s="79" t="s">
        <v>19</v>
      </c>
      <c r="E21" s="123">
        <v>860.26</v>
      </c>
      <c r="F21" s="121">
        <v>1.2</v>
      </c>
      <c r="G21" s="121">
        <v>28.5</v>
      </c>
      <c r="H21" s="122">
        <v>1032.3119999999999</v>
      </c>
      <c r="I21" s="122">
        <v>24517.41</v>
      </c>
      <c r="J21" s="82">
        <f>(E21*F21)</f>
        <v>1032.3119999999999</v>
      </c>
      <c r="K21" s="82">
        <f>E21*G21</f>
        <v>24517.41</v>
      </c>
      <c r="L21" s="83">
        <f>SUM(J21,K21)</f>
        <v>25549.722000000002</v>
      </c>
      <c r="M21" s="84">
        <f t="shared" si="6"/>
        <v>0</v>
      </c>
      <c r="N21" s="84">
        <f t="shared" si="6"/>
        <v>0</v>
      </c>
      <c r="O21" s="82"/>
      <c r="P21" s="82"/>
      <c r="Q21" s="84"/>
      <c r="R21" s="84"/>
      <c r="S21" s="84"/>
      <c r="T21" s="85"/>
    </row>
    <row r="22" spans="1:20" ht="24" x14ac:dyDescent="0.2">
      <c r="A22" s="91"/>
      <c r="B22" s="91"/>
      <c r="C22" s="91"/>
      <c r="D22" s="87" t="s">
        <v>47</v>
      </c>
      <c r="E22" s="89">
        <f>SUM(E19,E20,E21)</f>
        <v>2564.8599999999997</v>
      </c>
      <c r="F22" s="89"/>
      <c r="G22" s="89"/>
      <c r="H22" s="89">
        <f>SUM(H19,H20,H21)</f>
        <v>3077.8319999999999</v>
      </c>
      <c r="I22" s="89">
        <f>SUM(I19,I20,I21)</f>
        <v>73098.510000000009</v>
      </c>
      <c r="J22" s="89">
        <f t="shared" ref="J22:S22" si="7">SUM(J19,J20,J21)</f>
        <v>3077.8319999999999</v>
      </c>
      <c r="K22" s="89">
        <f t="shared" si="7"/>
        <v>73098.510000000009</v>
      </c>
      <c r="L22" s="89">
        <f t="shared" si="7"/>
        <v>76176.342000000004</v>
      </c>
      <c r="M22" s="89">
        <f t="shared" si="7"/>
        <v>0</v>
      </c>
      <c r="N22" s="89">
        <f t="shared" si="7"/>
        <v>0</v>
      </c>
      <c r="O22" s="89">
        <f t="shared" si="7"/>
        <v>0</v>
      </c>
      <c r="P22" s="89">
        <f t="shared" si="7"/>
        <v>0</v>
      </c>
      <c r="Q22" s="89">
        <f t="shared" si="7"/>
        <v>0</v>
      </c>
      <c r="R22" s="89">
        <f t="shared" si="7"/>
        <v>0</v>
      </c>
      <c r="S22" s="89">
        <f t="shared" si="7"/>
        <v>0</v>
      </c>
      <c r="T22" s="90"/>
    </row>
    <row r="23" spans="1:20" s="98" customFormat="1" ht="24" x14ac:dyDescent="0.2">
      <c r="A23" s="112"/>
      <c r="B23" s="112"/>
      <c r="C23" s="113"/>
      <c r="D23" s="114" t="s">
        <v>50</v>
      </c>
      <c r="E23" s="116">
        <f>SUM(E10+E14+E18+E22)</f>
        <v>10976.759999999998</v>
      </c>
      <c r="F23" s="116"/>
      <c r="G23" s="116"/>
      <c r="H23" s="116">
        <f>SUM(H10+H14+H18+H22)</f>
        <v>13172.111999999999</v>
      </c>
      <c r="I23" s="116">
        <f>SUM(I10+I14+I18+I22)</f>
        <v>312837.66000000003</v>
      </c>
      <c r="J23" s="116">
        <f t="shared" ref="J23:S23" si="8">SUM(J10+J14+J18+J22)</f>
        <v>13172.111999999999</v>
      </c>
      <c r="K23" s="116">
        <f t="shared" si="8"/>
        <v>312837.66000000003</v>
      </c>
      <c r="L23" s="116">
        <f t="shared" si="8"/>
        <v>326009.772</v>
      </c>
      <c r="M23" s="116">
        <f t="shared" si="8"/>
        <v>0</v>
      </c>
      <c r="N23" s="116">
        <f t="shared" si="8"/>
        <v>0</v>
      </c>
      <c r="O23" s="116">
        <f t="shared" si="8"/>
        <v>0</v>
      </c>
      <c r="P23" s="116">
        <f t="shared" si="8"/>
        <v>0</v>
      </c>
      <c r="Q23" s="116">
        <f t="shared" si="8"/>
        <v>0</v>
      </c>
      <c r="R23" s="116">
        <f t="shared" si="8"/>
        <v>0</v>
      </c>
      <c r="S23" s="116">
        <f t="shared" si="8"/>
        <v>0</v>
      </c>
      <c r="T23" s="117"/>
    </row>
    <row r="24" spans="1:20" s="98" customFormat="1" ht="36" x14ac:dyDescent="0.2">
      <c r="A24" s="92"/>
      <c r="B24" s="92"/>
      <c r="C24" s="93"/>
      <c r="D24" s="94" t="s">
        <v>51</v>
      </c>
      <c r="E24" s="96">
        <f>E23+'2018'!E24</f>
        <v>147593.79</v>
      </c>
      <c r="F24" s="96"/>
      <c r="G24" s="96"/>
      <c r="H24" s="96">
        <f>H23+'2018'!H24</f>
        <v>177112.54799999998</v>
      </c>
      <c r="I24" s="96">
        <f>I23+'2018'!I24</f>
        <v>3078424.6</v>
      </c>
      <c r="J24" s="96">
        <f>J23+'2018'!J24</f>
        <v>177112.54799999998</v>
      </c>
      <c r="K24" s="96">
        <f>K23+'2018'!K24</f>
        <v>3078424.6</v>
      </c>
      <c r="L24" s="96">
        <f>L23+'2018'!L24</f>
        <v>3255537.1479999996</v>
      </c>
      <c r="M24" s="96">
        <f>M23+'2018'!M24</f>
        <v>0</v>
      </c>
      <c r="N24" s="96">
        <f>N23+'2018'!N24</f>
        <v>0</v>
      </c>
      <c r="O24" s="96">
        <f>O23+'2018'!O24</f>
        <v>0</v>
      </c>
      <c r="P24" s="96">
        <f>P23+'2018'!P24</f>
        <v>0</v>
      </c>
      <c r="Q24" s="96">
        <f>Q23+'2018'!Q24</f>
        <v>0</v>
      </c>
      <c r="R24" s="96">
        <f>R23+'2018'!R24</f>
        <v>0</v>
      </c>
      <c r="S24" s="96">
        <f>S23+'2018'!S24</f>
        <v>0</v>
      </c>
      <c r="T24" s="97"/>
    </row>
    <row r="25" spans="1:20" ht="12.75" customHeight="1" x14ac:dyDescent="0.2">
      <c r="A25" s="174">
        <v>2</v>
      </c>
      <c r="B25" s="177" t="s">
        <v>27</v>
      </c>
      <c r="C25" s="181" t="s">
        <v>23</v>
      </c>
      <c r="D25" s="79" t="s">
        <v>8</v>
      </c>
      <c r="E25" s="120">
        <v>323.83999999999997</v>
      </c>
      <c r="F25" s="121">
        <v>1.2</v>
      </c>
      <c r="G25" s="121">
        <v>57</v>
      </c>
      <c r="H25" s="122">
        <v>388.60799999999995</v>
      </c>
      <c r="I25" s="122">
        <v>18458.879999999997</v>
      </c>
      <c r="J25" s="82">
        <f>(E25*F25)</f>
        <v>388.60799999999995</v>
      </c>
      <c r="K25" s="82">
        <f>E25*G25</f>
        <v>18458.879999999997</v>
      </c>
      <c r="L25" s="83">
        <f>SUM(J25,K25)</f>
        <v>18847.487999999998</v>
      </c>
      <c r="M25" s="84">
        <f t="shared" ref="M25:N27" si="9">J25-H25</f>
        <v>0</v>
      </c>
      <c r="N25" s="84">
        <f t="shared" si="9"/>
        <v>0</v>
      </c>
      <c r="O25" s="82"/>
      <c r="P25" s="82"/>
      <c r="Q25" s="84"/>
      <c r="R25" s="84"/>
      <c r="S25" s="84"/>
      <c r="T25" s="85"/>
    </row>
    <row r="26" spans="1:20" ht="12" customHeight="1" x14ac:dyDescent="0.2">
      <c r="A26" s="175"/>
      <c r="B26" s="178"/>
      <c r="C26" s="182"/>
      <c r="D26" s="79" t="s">
        <v>9</v>
      </c>
      <c r="E26" s="123">
        <v>268.04000000000002</v>
      </c>
      <c r="F26" s="121">
        <v>1.2</v>
      </c>
      <c r="G26" s="121">
        <v>57</v>
      </c>
      <c r="H26" s="122">
        <v>321.64999999999998</v>
      </c>
      <c r="I26" s="122">
        <v>15278.28</v>
      </c>
      <c r="J26" s="82">
        <f>(E26*F26)</f>
        <v>321.64800000000002</v>
      </c>
      <c r="K26" s="82">
        <f>E26*G26</f>
        <v>15278.28</v>
      </c>
      <c r="L26" s="83">
        <f>SUM(J26,K26)</f>
        <v>15599.928</v>
      </c>
      <c r="M26" s="84">
        <f t="shared" si="9"/>
        <v>-1.9999999999527063E-3</v>
      </c>
      <c r="N26" s="84">
        <f t="shared" si="9"/>
        <v>0</v>
      </c>
      <c r="O26" s="82"/>
      <c r="P26" s="82"/>
      <c r="Q26" s="84"/>
      <c r="R26" s="84"/>
      <c r="S26" s="84"/>
      <c r="T26" s="85"/>
    </row>
    <row r="27" spans="1:20" ht="12.75" customHeight="1" x14ac:dyDescent="0.2">
      <c r="A27" s="175"/>
      <c r="B27" s="178"/>
      <c r="C27" s="182"/>
      <c r="D27" s="79" t="s">
        <v>10</v>
      </c>
      <c r="E27" s="123">
        <v>291.83999999999997</v>
      </c>
      <c r="F27" s="121">
        <v>1.2</v>
      </c>
      <c r="G27" s="121">
        <v>57</v>
      </c>
      <c r="H27" s="122">
        <v>350.21</v>
      </c>
      <c r="I27" s="122">
        <v>16634.88</v>
      </c>
      <c r="J27" s="82">
        <f>(E27*F27)</f>
        <v>350.20799999999997</v>
      </c>
      <c r="K27" s="82">
        <f>E27*G27</f>
        <v>16634.879999999997</v>
      </c>
      <c r="L27" s="83">
        <f>SUM(J27,K27)</f>
        <v>16985.087999999996</v>
      </c>
      <c r="M27" s="84">
        <f t="shared" si="9"/>
        <v>-2.0000000000095497E-3</v>
      </c>
      <c r="N27" s="84">
        <f t="shared" si="9"/>
        <v>0</v>
      </c>
      <c r="O27" s="82"/>
      <c r="P27" s="82"/>
      <c r="Q27" s="84"/>
      <c r="R27" s="84"/>
      <c r="S27" s="84"/>
      <c r="T27" s="85"/>
    </row>
    <row r="28" spans="1:20" ht="12.75" customHeight="1" x14ac:dyDescent="0.2">
      <c r="A28" s="175"/>
      <c r="B28" s="178"/>
      <c r="C28" s="182"/>
      <c r="D28" s="87" t="s">
        <v>44</v>
      </c>
      <c r="E28" s="89">
        <f>SUM(E25,E26,E27)</f>
        <v>883.72</v>
      </c>
      <c r="F28" s="89"/>
      <c r="G28" s="89"/>
      <c r="H28" s="124">
        <f>SUM(H25:H27)</f>
        <v>1060.4679999999998</v>
      </c>
      <c r="I28" s="124">
        <f>SUM(I25:I27)</f>
        <v>50372.039999999994</v>
      </c>
      <c r="J28" s="89">
        <f t="shared" ref="J28:S28" si="10">SUM(J25,J26,J27)</f>
        <v>1060.4639999999999</v>
      </c>
      <c r="K28" s="89">
        <f t="shared" si="10"/>
        <v>50372.039999999994</v>
      </c>
      <c r="L28" s="89">
        <f t="shared" si="10"/>
        <v>51432.503999999994</v>
      </c>
      <c r="M28" s="89">
        <f t="shared" si="10"/>
        <v>-3.999999999962256E-3</v>
      </c>
      <c r="N28" s="89">
        <f t="shared" si="10"/>
        <v>0</v>
      </c>
      <c r="O28" s="89">
        <f t="shared" si="10"/>
        <v>0</v>
      </c>
      <c r="P28" s="89">
        <f t="shared" si="10"/>
        <v>0</v>
      </c>
      <c r="Q28" s="89">
        <f t="shared" si="10"/>
        <v>0</v>
      </c>
      <c r="R28" s="89">
        <f t="shared" si="10"/>
        <v>0</v>
      </c>
      <c r="S28" s="89">
        <f t="shared" si="10"/>
        <v>0</v>
      </c>
      <c r="T28" s="90"/>
    </row>
    <row r="29" spans="1:20" ht="12.75" customHeight="1" x14ac:dyDescent="0.2">
      <c r="A29" s="175"/>
      <c r="B29" s="178"/>
      <c r="C29" s="182"/>
      <c r="D29" s="79" t="s">
        <v>11</v>
      </c>
      <c r="E29" s="120">
        <v>341.18</v>
      </c>
      <c r="F29" s="121">
        <v>1.2</v>
      </c>
      <c r="G29" s="121">
        <v>57</v>
      </c>
      <c r="H29" s="122">
        <v>409.42</v>
      </c>
      <c r="I29" s="122">
        <v>19447.259999999998</v>
      </c>
      <c r="J29" s="82">
        <f>(E29*F29)</f>
        <v>409.416</v>
      </c>
      <c r="K29" s="82">
        <f>E29*G29</f>
        <v>19447.260000000002</v>
      </c>
      <c r="L29" s="83">
        <f>SUM(J29,K29)</f>
        <v>19856.676000000003</v>
      </c>
      <c r="M29" s="84">
        <f t="shared" ref="M29:N31" si="11">J29-H29</f>
        <v>-4.0000000000190994E-3</v>
      </c>
      <c r="N29" s="84">
        <f t="shared" si="11"/>
        <v>0</v>
      </c>
      <c r="O29" s="82"/>
      <c r="P29" s="82"/>
      <c r="Q29" s="84"/>
      <c r="R29" s="84"/>
      <c r="S29" s="84"/>
      <c r="T29" s="85"/>
    </row>
    <row r="30" spans="1:20" ht="12.75" customHeight="1" x14ac:dyDescent="0.2">
      <c r="A30" s="175"/>
      <c r="B30" s="178"/>
      <c r="C30" s="182"/>
      <c r="D30" s="79" t="s">
        <v>12</v>
      </c>
      <c r="E30" s="120">
        <v>319.72000000000003</v>
      </c>
      <c r="F30" s="121">
        <v>1.2</v>
      </c>
      <c r="G30" s="121">
        <v>57</v>
      </c>
      <c r="H30" s="122">
        <v>383.66</v>
      </c>
      <c r="I30" s="122">
        <v>18224.04</v>
      </c>
      <c r="J30" s="82">
        <f>(E30*F30)</f>
        <v>383.66400000000004</v>
      </c>
      <c r="K30" s="82">
        <f>E30*G30</f>
        <v>18224.04</v>
      </c>
      <c r="L30" s="83">
        <f>SUM(J30,K30)</f>
        <v>18607.704000000002</v>
      </c>
      <c r="M30" s="84">
        <f t="shared" si="11"/>
        <v>4.0000000000190994E-3</v>
      </c>
      <c r="N30" s="84">
        <f t="shared" si="11"/>
        <v>0</v>
      </c>
      <c r="O30" s="82"/>
      <c r="P30" s="82"/>
      <c r="Q30" s="84"/>
      <c r="R30" s="84"/>
      <c r="S30" s="84"/>
      <c r="T30" s="85"/>
    </row>
    <row r="31" spans="1:20" ht="12.75" customHeight="1" x14ac:dyDescent="0.2">
      <c r="A31" s="175"/>
      <c r="B31" s="178"/>
      <c r="C31" s="182"/>
      <c r="D31" s="79" t="s">
        <v>13</v>
      </c>
      <c r="E31" s="120">
        <v>312.92</v>
      </c>
      <c r="F31" s="121">
        <v>1.2</v>
      </c>
      <c r="G31" s="121">
        <v>57</v>
      </c>
      <c r="H31" s="122">
        <v>375.5</v>
      </c>
      <c r="I31" s="122">
        <v>17836.439999999999</v>
      </c>
      <c r="J31" s="82">
        <f>(E31*F31)</f>
        <v>375.50400000000002</v>
      </c>
      <c r="K31" s="82">
        <f>E31*G31</f>
        <v>17836.440000000002</v>
      </c>
      <c r="L31" s="83">
        <f>SUM(J31,K31)</f>
        <v>18211.944000000003</v>
      </c>
      <c r="M31" s="84">
        <f t="shared" si="11"/>
        <v>4.0000000000190994E-3</v>
      </c>
      <c r="N31" s="84">
        <f t="shared" si="11"/>
        <v>0</v>
      </c>
      <c r="O31" s="82"/>
      <c r="P31" s="82"/>
      <c r="Q31" s="84"/>
      <c r="R31" s="84"/>
      <c r="S31" s="84"/>
      <c r="T31" s="85"/>
    </row>
    <row r="32" spans="1:20" ht="12.75" customHeight="1" x14ac:dyDescent="0.2">
      <c r="A32" s="175"/>
      <c r="B32" s="178"/>
      <c r="C32" s="182"/>
      <c r="D32" s="87" t="s">
        <v>45</v>
      </c>
      <c r="E32" s="89">
        <f>SUM(E29,E30,E31)</f>
        <v>973.82000000000016</v>
      </c>
      <c r="F32" s="89"/>
      <c r="G32" s="89"/>
      <c r="H32" s="124">
        <f>SUM(H29:H31)</f>
        <v>1168.58</v>
      </c>
      <c r="I32" s="124">
        <f>SUM(I29:I31)</f>
        <v>55507.740000000005</v>
      </c>
      <c r="J32" s="89">
        <f t="shared" ref="J32:S32" si="12">SUM(J29,J30,J31)</f>
        <v>1168.5840000000001</v>
      </c>
      <c r="K32" s="89">
        <f t="shared" si="12"/>
        <v>55507.740000000005</v>
      </c>
      <c r="L32" s="89">
        <f t="shared" si="12"/>
        <v>56676.324000000008</v>
      </c>
      <c r="M32" s="89">
        <f t="shared" si="12"/>
        <v>4.0000000000190994E-3</v>
      </c>
      <c r="N32" s="89">
        <f t="shared" si="12"/>
        <v>0</v>
      </c>
      <c r="O32" s="89">
        <f t="shared" si="12"/>
        <v>0</v>
      </c>
      <c r="P32" s="89">
        <f t="shared" si="12"/>
        <v>0</v>
      </c>
      <c r="Q32" s="89">
        <f t="shared" si="12"/>
        <v>0</v>
      </c>
      <c r="R32" s="89">
        <f t="shared" si="12"/>
        <v>0</v>
      </c>
      <c r="S32" s="89">
        <f t="shared" si="12"/>
        <v>0</v>
      </c>
      <c r="T32" s="90"/>
    </row>
    <row r="33" spans="1:20" ht="12.75" customHeight="1" x14ac:dyDescent="0.2">
      <c r="A33" s="175"/>
      <c r="B33" s="179"/>
      <c r="C33" s="182"/>
      <c r="D33" s="79" t="s">
        <v>14</v>
      </c>
      <c r="E33" s="120">
        <v>366.12</v>
      </c>
      <c r="F33" s="121">
        <v>1.2</v>
      </c>
      <c r="G33" s="121">
        <v>57</v>
      </c>
      <c r="H33" s="122">
        <v>439.34</v>
      </c>
      <c r="I33" s="122">
        <v>20868.84</v>
      </c>
      <c r="J33" s="82">
        <f>(E33*F33)</f>
        <v>439.34399999999999</v>
      </c>
      <c r="K33" s="82">
        <f>E33*G33</f>
        <v>20868.84</v>
      </c>
      <c r="L33" s="83">
        <f>SUM(J33,K33)</f>
        <v>21308.184000000001</v>
      </c>
      <c r="M33" s="84">
        <f t="shared" ref="M33:N35" si="13">J33-H33</f>
        <v>4.0000000000190994E-3</v>
      </c>
      <c r="N33" s="84">
        <f t="shared" si="13"/>
        <v>0</v>
      </c>
      <c r="O33" s="82"/>
      <c r="P33" s="82"/>
      <c r="Q33" s="84"/>
      <c r="R33" s="84"/>
      <c r="S33" s="84"/>
      <c r="T33" s="85"/>
    </row>
    <row r="34" spans="1:20" ht="12.75" customHeight="1" x14ac:dyDescent="0.2">
      <c r="A34" s="175"/>
      <c r="B34" s="179"/>
      <c r="C34" s="182"/>
      <c r="D34" s="79" t="s">
        <v>15</v>
      </c>
      <c r="E34" s="120">
        <v>362.9</v>
      </c>
      <c r="F34" s="121">
        <v>1.2</v>
      </c>
      <c r="G34" s="121">
        <v>57</v>
      </c>
      <c r="H34" s="122">
        <v>435.48</v>
      </c>
      <c r="I34" s="122">
        <v>20685.3</v>
      </c>
      <c r="J34" s="82">
        <f>(E34*F34)</f>
        <v>435.47999999999996</v>
      </c>
      <c r="K34" s="82">
        <f>E34*G34</f>
        <v>20685.3</v>
      </c>
      <c r="L34" s="83">
        <f>SUM(J34,K34)</f>
        <v>21120.78</v>
      </c>
      <c r="M34" s="84">
        <f t="shared" si="13"/>
        <v>0</v>
      </c>
      <c r="N34" s="84">
        <f t="shared" si="13"/>
        <v>0</v>
      </c>
      <c r="O34" s="82"/>
      <c r="P34" s="82"/>
      <c r="Q34" s="84"/>
      <c r="R34" s="84"/>
      <c r="S34" s="84"/>
      <c r="T34" s="85"/>
    </row>
    <row r="35" spans="1:20" ht="12.75" customHeight="1" x14ac:dyDescent="0.2">
      <c r="A35" s="175"/>
      <c r="B35" s="179"/>
      <c r="C35" s="182"/>
      <c r="D35" s="79" t="s">
        <v>16</v>
      </c>
      <c r="E35" s="123">
        <v>358.78</v>
      </c>
      <c r="F35" s="121">
        <v>1.2</v>
      </c>
      <c r="G35" s="121">
        <v>57</v>
      </c>
      <c r="H35" s="122">
        <v>430.54</v>
      </c>
      <c r="I35" s="122">
        <v>20450.46</v>
      </c>
      <c r="J35" s="82">
        <f>(E35*F35)</f>
        <v>430.53599999999994</v>
      </c>
      <c r="K35" s="82">
        <f>E35*G35</f>
        <v>20450.46</v>
      </c>
      <c r="L35" s="83">
        <f>SUM(J35,K35)</f>
        <v>20880.995999999999</v>
      </c>
      <c r="M35" s="84">
        <f t="shared" si="13"/>
        <v>-4.0000000000759428E-3</v>
      </c>
      <c r="N35" s="84">
        <f t="shared" si="13"/>
        <v>0</v>
      </c>
      <c r="O35" s="82"/>
      <c r="P35" s="82"/>
      <c r="Q35" s="84"/>
      <c r="R35" s="84"/>
      <c r="S35" s="84"/>
      <c r="T35" s="85"/>
    </row>
    <row r="36" spans="1:20" ht="12.75" customHeight="1" x14ac:dyDescent="0.2">
      <c r="A36" s="175"/>
      <c r="B36" s="179"/>
      <c r="C36" s="182"/>
      <c r="D36" s="87" t="s">
        <v>46</v>
      </c>
      <c r="E36" s="89">
        <f>SUM(E33,E34,E35)</f>
        <v>1087.8</v>
      </c>
      <c r="F36" s="89"/>
      <c r="G36" s="89"/>
      <c r="H36" s="124">
        <f>SUM(H33:H35)</f>
        <v>1305.3599999999999</v>
      </c>
      <c r="I36" s="124">
        <f>SUM(I33:I35)</f>
        <v>62004.6</v>
      </c>
      <c r="J36" s="89">
        <f t="shared" ref="J36:S36" si="14">SUM(J33,J34,J35)</f>
        <v>1305.3599999999999</v>
      </c>
      <c r="K36" s="89">
        <f t="shared" si="14"/>
        <v>62004.6</v>
      </c>
      <c r="L36" s="89">
        <f t="shared" si="14"/>
        <v>63309.96</v>
      </c>
      <c r="M36" s="89">
        <f t="shared" si="14"/>
        <v>-5.6843418860808015E-14</v>
      </c>
      <c r="N36" s="89">
        <f t="shared" si="14"/>
        <v>0</v>
      </c>
      <c r="O36" s="89">
        <f t="shared" si="14"/>
        <v>0</v>
      </c>
      <c r="P36" s="89">
        <f t="shared" si="14"/>
        <v>0</v>
      </c>
      <c r="Q36" s="89">
        <f t="shared" si="14"/>
        <v>0</v>
      </c>
      <c r="R36" s="89">
        <f t="shared" si="14"/>
        <v>0</v>
      </c>
      <c r="S36" s="89">
        <f t="shared" si="14"/>
        <v>0</v>
      </c>
      <c r="T36" s="90"/>
    </row>
    <row r="37" spans="1:20" ht="12.75" customHeight="1" x14ac:dyDescent="0.2">
      <c r="A37" s="175"/>
      <c r="B37" s="179"/>
      <c r="C37" s="182"/>
      <c r="D37" s="79" t="s">
        <v>17</v>
      </c>
      <c r="E37" s="120">
        <v>329.72</v>
      </c>
      <c r="F37" s="121">
        <v>1.2</v>
      </c>
      <c r="G37" s="121">
        <v>57</v>
      </c>
      <c r="H37" s="122">
        <v>395.66400000000004</v>
      </c>
      <c r="I37" s="82">
        <v>18794.04</v>
      </c>
      <c r="J37" s="82">
        <f>(E37*F37)</f>
        <v>395.66400000000004</v>
      </c>
      <c r="K37" s="82">
        <f>E37*G37</f>
        <v>18794.04</v>
      </c>
      <c r="L37" s="83">
        <f>SUM(J37,K37)</f>
        <v>19189.704000000002</v>
      </c>
      <c r="M37" s="84">
        <f t="shared" ref="M37:N39" si="15">J37-H37</f>
        <v>0</v>
      </c>
      <c r="N37" s="84">
        <f t="shared" si="15"/>
        <v>0</v>
      </c>
      <c r="O37" s="82"/>
      <c r="P37" s="82"/>
      <c r="Q37" s="84"/>
      <c r="R37" s="84"/>
      <c r="S37" s="84"/>
      <c r="T37" s="85"/>
    </row>
    <row r="38" spans="1:20" ht="12.75" customHeight="1" x14ac:dyDescent="0.2">
      <c r="A38" s="175"/>
      <c r="B38" s="179"/>
      <c r="C38" s="182"/>
      <c r="D38" s="79" t="s">
        <v>18</v>
      </c>
      <c r="E38" s="120">
        <v>324.60000000000002</v>
      </c>
      <c r="F38" s="121">
        <v>1.2</v>
      </c>
      <c r="G38" s="121">
        <v>57</v>
      </c>
      <c r="H38" s="122">
        <v>389.52000000000004</v>
      </c>
      <c r="I38" s="122">
        <v>18502.2</v>
      </c>
      <c r="J38" s="82">
        <f>(E38*F38)</f>
        <v>389.52000000000004</v>
      </c>
      <c r="K38" s="82">
        <f>E38*G38</f>
        <v>18502.2</v>
      </c>
      <c r="L38" s="83">
        <f>SUM(J38,K38)</f>
        <v>18891.72</v>
      </c>
      <c r="M38" s="84">
        <f t="shared" si="15"/>
        <v>0</v>
      </c>
      <c r="N38" s="84">
        <f t="shared" si="15"/>
        <v>0</v>
      </c>
      <c r="O38" s="82"/>
      <c r="P38" s="82"/>
      <c r="Q38" s="84">
        <v>-65245.62</v>
      </c>
      <c r="R38" s="84"/>
      <c r="S38" s="84"/>
      <c r="T38" s="85"/>
    </row>
    <row r="39" spans="1:20" ht="13.5" customHeight="1" x14ac:dyDescent="0.2">
      <c r="A39" s="176"/>
      <c r="B39" s="180"/>
      <c r="C39" s="183"/>
      <c r="D39" s="79" t="s">
        <v>19</v>
      </c>
      <c r="E39" s="123">
        <v>322.27999999999997</v>
      </c>
      <c r="F39" s="121">
        <v>1.2</v>
      </c>
      <c r="G39" s="121">
        <v>57</v>
      </c>
      <c r="H39" s="122">
        <v>386.73599999999993</v>
      </c>
      <c r="I39" s="122">
        <v>18369.96</v>
      </c>
      <c r="J39" s="82">
        <f>(E39*F39)</f>
        <v>386.73599999999993</v>
      </c>
      <c r="K39" s="82">
        <f>E39*G39</f>
        <v>18369.96</v>
      </c>
      <c r="L39" s="83">
        <f>SUM(J39,K39)</f>
        <v>18756.696</v>
      </c>
      <c r="M39" s="84">
        <f t="shared" si="15"/>
        <v>0</v>
      </c>
      <c r="N39" s="84">
        <f t="shared" si="15"/>
        <v>0</v>
      </c>
      <c r="O39" s="82"/>
      <c r="P39" s="82"/>
      <c r="Q39" s="84">
        <v>87120</v>
      </c>
      <c r="R39" s="84"/>
      <c r="S39" s="84"/>
      <c r="T39" s="85"/>
    </row>
    <row r="40" spans="1:20" ht="24" x14ac:dyDescent="0.2">
      <c r="A40" s="100"/>
      <c r="B40" s="100"/>
      <c r="C40" s="100"/>
      <c r="D40" s="87" t="s">
        <v>47</v>
      </c>
      <c r="E40" s="89">
        <f>SUM(E37,E38,E39)</f>
        <v>976.6</v>
      </c>
      <c r="F40" s="89"/>
      <c r="G40" s="89"/>
      <c r="H40" s="124">
        <f>SUM(H37:H39)</f>
        <v>1171.92</v>
      </c>
      <c r="I40" s="124">
        <f>SUM(I37:I39)</f>
        <v>55666.200000000004</v>
      </c>
      <c r="J40" s="89">
        <f t="shared" ref="J40:S40" si="16">SUM(J37,J38,J39)</f>
        <v>1171.92</v>
      </c>
      <c r="K40" s="89">
        <f t="shared" si="16"/>
        <v>55666.200000000004</v>
      </c>
      <c r="L40" s="89">
        <f t="shared" si="16"/>
        <v>56838.119999999995</v>
      </c>
      <c r="M40" s="89">
        <f t="shared" si="16"/>
        <v>0</v>
      </c>
      <c r="N40" s="89">
        <f t="shared" si="16"/>
        <v>0</v>
      </c>
      <c r="O40" s="89">
        <f t="shared" si="16"/>
        <v>0</v>
      </c>
      <c r="P40" s="89">
        <f t="shared" si="16"/>
        <v>0</v>
      </c>
      <c r="Q40" s="89">
        <f t="shared" si="16"/>
        <v>21874.379999999997</v>
      </c>
      <c r="R40" s="89">
        <f t="shared" si="16"/>
        <v>0</v>
      </c>
      <c r="S40" s="89">
        <f t="shared" si="16"/>
        <v>0</v>
      </c>
      <c r="T40" s="90"/>
    </row>
    <row r="41" spans="1:20" s="98" customFormat="1" ht="24" x14ac:dyDescent="0.2">
      <c r="A41" s="112"/>
      <c r="B41" s="112"/>
      <c r="C41" s="113"/>
      <c r="D41" s="114" t="s">
        <v>50</v>
      </c>
      <c r="E41" s="116">
        <f>SUM(E28+E32+E36+E40)</f>
        <v>3921.94</v>
      </c>
      <c r="F41" s="116"/>
      <c r="G41" s="116"/>
      <c r="H41" s="116">
        <f>SUM(H28+H32+H36+H40)</f>
        <v>4706.3279999999995</v>
      </c>
      <c r="I41" s="116">
        <f>SUM(I28+I32+I36+I40)</f>
        <v>223550.58000000002</v>
      </c>
      <c r="J41" s="116">
        <f t="shared" ref="J41:S41" si="17">SUM(J28+J32+J36+J40)</f>
        <v>4706.3279999999995</v>
      </c>
      <c r="K41" s="116">
        <f t="shared" si="17"/>
        <v>223550.58000000002</v>
      </c>
      <c r="L41" s="116">
        <f t="shared" si="17"/>
        <v>228256.908</v>
      </c>
      <c r="M41" s="116">
        <f t="shared" si="17"/>
        <v>0</v>
      </c>
      <c r="N41" s="116">
        <f t="shared" si="17"/>
        <v>0</v>
      </c>
      <c r="O41" s="116">
        <f t="shared" si="17"/>
        <v>0</v>
      </c>
      <c r="P41" s="116">
        <f t="shared" si="17"/>
        <v>0</v>
      </c>
      <c r="Q41" s="116">
        <f t="shared" si="17"/>
        <v>21874.379999999997</v>
      </c>
      <c r="R41" s="116">
        <f t="shared" si="17"/>
        <v>0</v>
      </c>
      <c r="S41" s="116">
        <f t="shared" si="17"/>
        <v>0</v>
      </c>
      <c r="T41" s="117"/>
    </row>
    <row r="42" spans="1:20" s="98" customFormat="1" ht="36" x14ac:dyDescent="0.2">
      <c r="A42" s="92"/>
      <c r="B42" s="92"/>
      <c r="C42" s="93"/>
      <c r="D42" s="94" t="s">
        <v>51</v>
      </c>
      <c r="E42" s="96">
        <f>E41+'2018'!E42</f>
        <v>40782.11</v>
      </c>
      <c r="F42" s="96"/>
      <c r="G42" s="96"/>
      <c r="H42" s="96">
        <f>H41+'2018'!H42</f>
        <v>48938.525999999998</v>
      </c>
      <c r="I42" s="96">
        <f>I41+'2018'!I42</f>
        <v>1105559.4700000002</v>
      </c>
      <c r="J42" s="96">
        <f>J41+'2018'!J42</f>
        <v>48938.531999999999</v>
      </c>
      <c r="K42" s="96">
        <f>K41+'2018'!K42</f>
        <v>1105559.4700000002</v>
      </c>
      <c r="L42" s="96">
        <f>L41+'2018'!L42</f>
        <v>1154498.0019999999</v>
      </c>
      <c r="M42" s="96">
        <f>M41+'2018'!M42</f>
        <v>6.0000000000286491E-3</v>
      </c>
      <c r="N42" s="96">
        <f>N41+'2018'!N42</f>
        <v>0</v>
      </c>
      <c r="O42" s="96">
        <f>O41+'2018'!O42</f>
        <v>0</v>
      </c>
      <c r="P42" s="96">
        <f>P41+'2018'!P42</f>
        <v>0</v>
      </c>
      <c r="Q42" s="96">
        <f>Q41+'2018'!Q42</f>
        <v>21874.379999999997</v>
      </c>
      <c r="R42" s="96">
        <f>R41+'2018'!R42</f>
        <v>0</v>
      </c>
      <c r="S42" s="96">
        <f>S41+'2018'!S42</f>
        <v>0</v>
      </c>
      <c r="T42" s="97"/>
    </row>
    <row r="43" spans="1:20" ht="12.75" customHeight="1" x14ac:dyDescent="0.2">
      <c r="A43" s="174">
        <v>3</v>
      </c>
      <c r="B43" s="177" t="s">
        <v>27</v>
      </c>
      <c r="C43" s="181" t="s">
        <v>24</v>
      </c>
      <c r="D43" s="79" t="s">
        <v>8</v>
      </c>
      <c r="E43" s="120">
        <v>321.45999999999998</v>
      </c>
      <c r="F43" s="121">
        <v>1.2</v>
      </c>
      <c r="G43" s="121">
        <v>57</v>
      </c>
      <c r="H43" s="128">
        <v>385.75199999999995</v>
      </c>
      <c r="I43" s="128">
        <v>18323.219999999998</v>
      </c>
      <c r="J43" s="82">
        <f>(E43*F43)</f>
        <v>385.75199999999995</v>
      </c>
      <c r="K43" s="82">
        <f>E43*G43</f>
        <v>18323.219999999998</v>
      </c>
      <c r="L43" s="83">
        <f>SUM(J43,K43)</f>
        <v>18708.971999999998</v>
      </c>
      <c r="M43" s="84">
        <f t="shared" ref="M43:N45" si="18">J43-H43</f>
        <v>0</v>
      </c>
      <c r="N43" s="84">
        <f t="shared" si="18"/>
        <v>0</v>
      </c>
      <c r="O43" s="82"/>
      <c r="P43" s="82"/>
      <c r="Q43" s="84"/>
      <c r="R43" s="84"/>
      <c r="S43" s="84"/>
      <c r="T43" s="85"/>
    </row>
    <row r="44" spans="1:20" ht="12.75" customHeight="1" x14ac:dyDescent="0.2">
      <c r="A44" s="175"/>
      <c r="B44" s="178"/>
      <c r="C44" s="182"/>
      <c r="D44" s="79" t="s">
        <v>9</v>
      </c>
      <c r="E44" s="123">
        <v>263.26</v>
      </c>
      <c r="F44" s="121">
        <v>1.2</v>
      </c>
      <c r="G44" s="121">
        <v>57</v>
      </c>
      <c r="H44" s="128">
        <v>315.91199999999998</v>
      </c>
      <c r="I44" s="128">
        <v>15005.82</v>
      </c>
      <c r="J44" s="82">
        <f>(E44*F44)</f>
        <v>315.91199999999998</v>
      </c>
      <c r="K44" s="82">
        <f>E44*G44</f>
        <v>15005.82</v>
      </c>
      <c r="L44" s="83">
        <f>SUM(J44,K44)</f>
        <v>15321.732</v>
      </c>
      <c r="M44" s="84">
        <f t="shared" si="18"/>
        <v>0</v>
      </c>
      <c r="N44" s="84">
        <f t="shared" si="18"/>
        <v>0</v>
      </c>
      <c r="O44" s="82"/>
      <c r="P44" s="82"/>
      <c r="Q44" s="84"/>
      <c r="R44" s="84"/>
      <c r="S44" s="84"/>
      <c r="T44" s="85"/>
    </row>
    <row r="45" spans="1:20" ht="12.75" customHeight="1" x14ac:dyDescent="0.2">
      <c r="A45" s="175"/>
      <c r="B45" s="178"/>
      <c r="C45" s="182"/>
      <c r="D45" s="79" t="s">
        <v>10</v>
      </c>
      <c r="E45" s="123">
        <v>257.32</v>
      </c>
      <c r="F45" s="121">
        <v>1.2</v>
      </c>
      <c r="G45" s="121">
        <v>57</v>
      </c>
      <c r="H45" s="128">
        <v>308.78399999999999</v>
      </c>
      <c r="I45" s="128">
        <v>14667.24</v>
      </c>
      <c r="J45" s="82">
        <f>(E45*F45)</f>
        <v>308.78399999999999</v>
      </c>
      <c r="K45" s="82">
        <f>E45*G45</f>
        <v>14667.24</v>
      </c>
      <c r="L45" s="83">
        <f>SUM(J45,K45)</f>
        <v>14976.023999999999</v>
      </c>
      <c r="M45" s="84">
        <f t="shared" si="18"/>
        <v>0</v>
      </c>
      <c r="N45" s="84">
        <f t="shared" si="18"/>
        <v>0</v>
      </c>
      <c r="O45" s="82"/>
      <c r="P45" s="82"/>
      <c r="Q45" s="84"/>
      <c r="R45" s="84"/>
      <c r="S45" s="84"/>
      <c r="T45" s="85"/>
    </row>
    <row r="46" spans="1:20" ht="12.75" customHeight="1" x14ac:dyDescent="0.2">
      <c r="A46" s="175"/>
      <c r="B46" s="178"/>
      <c r="C46" s="182"/>
      <c r="D46" s="87" t="s">
        <v>44</v>
      </c>
      <c r="E46" s="89">
        <f>SUM(E43,E44,E45)</f>
        <v>842.04</v>
      </c>
      <c r="F46" s="89"/>
      <c r="G46" s="89"/>
      <c r="H46" s="124">
        <f>SUM(H43:H45)</f>
        <v>1010.448</v>
      </c>
      <c r="I46" s="124">
        <f>SUM(I43:I45)</f>
        <v>47996.279999999992</v>
      </c>
      <c r="J46" s="89">
        <f t="shared" ref="J46:S46" si="19">SUM(J43,J44,J45)</f>
        <v>1010.448</v>
      </c>
      <c r="K46" s="89">
        <f t="shared" si="19"/>
        <v>47996.279999999992</v>
      </c>
      <c r="L46" s="89">
        <f t="shared" si="19"/>
        <v>49006.727999999996</v>
      </c>
      <c r="M46" s="89">
        <f t="shared" si="19"/>
        <v>0</v>
      </c>
      <c r="N46" s="89">
        <f t="shared" si="19"/>
        <v>0</v>
      </c>
      <c r="O46" s="89">
        <f t="shared" si="19"/>
        <v>0</v>
      </c>
      <c r="P46" s="89">
        <f t="shared" si="19"/>
        <v>0</v>
      </c>
      <c r="Q46" s="89">
        <f t="shared" si="19"/>
        <v>0</v>
      </c>
      <c r="R46" s="89">
        <f t="shared" si="19"/>
        <v>0</v>
      </c>
      <c r="S46" s="89">
        <f t="shared" si="19"/>
        <v>0</v>
      </c>
      <c r="T46" s="90"/>
    </row>
    <row r="47" spans="1:20" ht="12.75" customHeight="1" x14ac:dyDescent="0.2">
      <c r="A47" s="175"/>
      <c r="B47" s="178"/>
      <c r="C47" s="182"/>
      <c r="D47" s="79" t="s">
        <v>11</v>
      </c>
      <c r="E47" s="120">
        <v>289.89999999999998</v>
      </c>
      <c r="F47" s="121">
        <v>1.2</v>
      </c>
      <c r="G47" s="121">
        <v>57</v>
      </c>
      <c r="H47" s="122">
        <v>347.87999999999994</v>
      </c>
      <c r="I47" s="122">
        <v>16524.3</v>
      </c>
      <c r="J47" s="82">
        <f>(E47*F47)</f>
        <v>347.87999999999994</v>
      </c>
      <c r="K47" s="82">
        <f>E47*G47</f>
        <v>16524.3</v>
      </c>
      <c r="L47" s="83">
        <f>SUM(J47,K47)</f>
        <v>16872.18</v>
      </c>
      <c r="M47" s="84">
        <f t="shared" ref="M47:N49" si="20">J47-H47</f>
        <v>0</v>
      </c>
      <c r="N47" s="84">
        <f t="shared" si="20"/>
        <v>0</v>
      </c>
      <c r="O47" s="82"/>
      <c r="P47" s="82"/>
      <c r="Q47" s="84"/>
      <c r="R47" s="84"/>
      <c r="S47" s="84"/>
      <c r="T47" s="85"/>
    </row>
    <row r="48" spans="1:20" ht="12.75" customHeight="1" x14ac:dyDescent="0.2">
      <c r="A48" s="175"/>
      <c r="B48" s="178"/>
      <c r="C48" s="182"/>
      <c r="D48" s="79" t="s">
        <v>12</v>
      </c>
      <c r="E48" s="120">
        <v>302.26</v>
      </c>
      <c r="F48" s="121">
        <v>1.2</v>
      </c>
      <c r="G48" s="121">
        <v>57</v>
      </c>
      <c r="H48" s="122">
        <v>362.71199999999999</v>
      </c>
      <c r="I48" s="122">
        <v>17228.82</v>
      </c>
      <c r="J48" s="82">
        <f>(E48*F48)</f>
        <v>362.71199999999999</v>
      </c>
      <c r="K48" s="82">
        <f>E48*G48</f>
        <v>17228.82</v>
      </c>
      <c r="L48" s="83">
        <f>SUM(J48,K48)</f>
        <v>17591.531999999999</v>
      </c>
      <c r="M48" s="84">
        <f t="shared" si="20"/>
        <v>0</v>
      </c>
      <c r="N48" s="84">
        <f t="shared" si="20"/>
        <v>0</v>
      </c>
      <c r="O48" s="82"/>
      <c r="P48" s="82"/>
      <c r="Q48" s="84"/>
      <c r="R48" s="84"/>
      <c r="S48" s="84"/>
      <c r="T48" s="85"/>
    </row>
    <row r="49" spans="1:20" ht="12.75" customHeight="1" x14ac:dyDescent="0.2">
      <c r="A49" s="175"/>
      <c r="B49" s="178"/>
      <c r="C49" s="182"/>
      <c r="D49" s="79" t="s">
        <v>13</v>
      </c>
      <c r="E49" s="120">
        <v>298.26</v>
      </c>
      <c r="F49" s="121">
        <v>1.2</v>
      </c>
      <c r="G49" s="121">
        <v>57</v>
      </c>
      <c r="H49" s="122">
        <v>357.91199999999998</v>
      </c>
      <c r="I49" s="122">
        <v>17000.82</v>
      </c>
      <c r="J49" s="82">
        <f>(E49*F49)</f>
        <v>357.91199999999998</v>
      </c>
      <c r="K49" s="82">
        <f>E49*G49</f>
        <v>17000.82</v>
      </c>
      <c r="L49" s="83">
        <f>SUM(J49,K49)</f>
        <v>17358.732</v>
      </c>
      <c r="M49" s="84">
        <f t="shared" si="20"/>
        <v>0</v>
      </c>
      <c r="N49" s="84">
        <f t="shared" si="20"/>
        <v>0</v>
      </c>
      <c r="O49" s="82"/>
      <c r="P49" s="82"/>
      <c r="Q49" s="84"/>
      <c r="R49" s="84"/>
      <c r="S49" s="84"/>
      <c r="T49" s="85"/>
    </row>
    <row r="50" spans="1:20" ht="12.75" customHeight="1" x14ac:dyDescent="0.2">
      <c r="A50" s="175"/>
      <c r="B50" s="178"/>
      <c r="C50" s="182"/>
      <c r="D50" s="87" t="s">
        <v>45</v>
      </c>
      <c r="E50" s="89">
        <f>SUM(E47,E48,E49)</f>
        <v>890.42</v>
      </c>
      <c r="F50" s="89"/>
      <c r="G50" s="89"/>
      <c r="H50" s="124">
        <f>SUM(H47:H49)</f>
        <v>1068.5039999999999</v>
      </c>
      <c r="I50" s="124">
        <f>SUM(I47:I49)</f>
        <v>50753.939999999995</v>
      </c>
      <c r="J50" s="89">
        <f t="shared" ref="J50:S50" si="21">SUM(J47,J48,J49)</f>
        <v>1068.5039999999999</v>
      </c>
      <c r="K50" s="89">
        <f t="shared" si="21"/>
        <v>50753.939999999995</v>
      </c>
      <c r="L50" s="89">
        <f t="shared" si="21"/>
        <v>51822.444000000003</v>
      </c>
      <c r="M50" s="89">
        <f t="shared" si="21"/>
        <v>0</v>
      </c>
      <c r="N50" s="89">
        <f t="shared" si="21"/>
        <v>0</v>
      </c>
      <c r="O50" s="89">
        <f t="shared" si="21"/>
        <v>0</v>
      </c>
      <c r="P50" s="89">
        <f t="shared" si="21"/>
        <v>0</v>
      </c>
      <c r="Q50" s="89">
        <f t="shared" si="21"/>
        <v>0</v>
      </c>
      <c r="R50" s="89">
        <f t="shared" si="21"/>
        <v>0</v>
      </c>
      <c r="S50" s="89">
        <f t="shared" si="21"/>
        <v>0</v>
      </c>
      <c r="T50" s="90"/>
    </row>
    <row r="51" spans="1:20" ht="12.75" customHeight="1" x14ac:dyDescent="0.2">
      <c r="A51" s="175"/>
      <c r="B51" s="179"/>
      <c r="C51" s="182"/>
      <c r="D51" s="79" t="s">
        <v>14</v>
      </c>
      <c r="E51" s="120">
        <v>341.02</v>
      </c>
      <c r="F51" s="121">
        <v>1.2</v>
      </c>
      <c r="G51" s="121">
        <v>57</v>
      </c>
      <c r="H51" s="122">
        <v>409.22399999999999</v>
      </c>
      <c r="I51" s="122">
        <v>19438.14</v>
      </c>
      <c r="J51" s="82">
        <f>(E51*F51)</f>
        <v>409.22399999999999</v>
      </c>
      <c r="K51" s="82">
        <f>E51*G51</f>
        <v>19438.14</v>
      </c>
      <c r="L51" s="83">
        <f>SUM(J51,K51)</f>
        <v>19847.363999999998</v>
      </c>
      <c r="M51" s="84">
        <f t="shared" ref="M51:N53" si="22">J51-H51</f>
        <v>0</v>
      </c>
      <c r="N51" s="84">
        <f t="shared" si="22"/>
        <v>0</v>
      </c>
      <c r="O51" s="82"/>
      <c r="P51" s="82"/>
      <c r="Q51" s="84"/>
      <c r="R51" s="84"/>
      <c r="S51" s="84"/>
      <c r="T51" s="85"/>
    </row>
    <row r="52" spans="1:20" ht="12.75" customHeight="1" x14ac:dyDescent="0.2">
      <c r="A52" s="175"/>
      <c r="B52" s="179"/>
      <c r="C52" s="182"/>
      <c r="D52" s="79" t="s">
        <v>15</v>
      </c>
      <c r="E52" s="123">
        <v>325.8</v>
      </c>
      <c r="F52" s="121">
        <v>1.2</v>
      </c>
      <c r="G52" s="121">
        <v>57</v>
      </c>
      <c r="H52" s="122">
        <v>390.96</v>
      </c>
      <c r="I52" s="122">
        <v>18570.600000000002</v>
      </c>
      <c r="J52" s="82">
        <f>(E52*F52)</f>
        <v>390.96</v>
      </c>
      <c r="K52" s="82">
        <f>E52*G52</f>
        <v>18570.600000000002</v>
      </c>
      <c r="L52" s="83">
        <f>SUM(J52,K52)</f>
        <v>18961.560000000001</v>
      </c>
      <c r="M52" s="84">
        <f t="shared" si="22"/>
        <v>0</v>
      </c>
      <c r="N52" s="84">
        <f t="shared" si="22"/>
        <v>0</v>
      </c>
      <c r="O52" s="82"/>
      <c r="P52" s="82"/>
      <c r="Q52" s="84"/>
      <c r="R52" s="84"/>
      <c r="S52" s="84"/>
      <c r="T52" s="85"/>
    </row>
    <row r="53" spans="1:20" ht="12.75" customHeight="1" x14ac:dyDescent="0.2">
      <c r="A53" s="175"/>
      <c r="B53" s="179"/>
      <c r="C53" s="182"/>
      <c r="D53" s="79" t="s">
        <v>16</v>
      </c>
      <c r="E53" s="123">
        <v>321.26</v>
      </c>
      <c r="F53" s="121">
        <v>1.2</v>
      </c>
      <c r="G53" s="121">
        <v>57</v>
      </c>
      <c r="H53" s="122">
        <v>385.512</v>
      </c>
      <c r="I53" s="122">
        <v>18311.82</v>
      </c>
      <c r="J53" s="82">
        <f>(E53*F53)</f>
        <v>385.512</v>
      </c>
      <c r="K53" s="82">
        <f>E53*G53</f>
        <v>18311.82</v>
      </c>
      <c r="L53" s="83">
        <f>SUM(J53,K53)</f>
        <v>18697.331999999999</v>
      </c>
      <c r="M53" s="84">
        <f t="shared" si="22"/>
        <v>0</v>
      </c>
      <c r="N53" s="84">
        <f t="shared" si="22"/>
        <v>0</v>
      </c>
      <c r="O53" s="82"/>
      <c r="P53" s="82"/>
      <c r="Q53" s="84"/>
      <c r="R53" s="84"/>
      <c r="S53" s="84"/>
      <c r="T53" s="85"/>
    </row>
    <row r="54" spans="1:20" ht="12.75" customHeight="1" x14ac:dyDescent="0.2">
      <c r="A54" s="175"/>
      <c r="B54" s="179"/>
      <c r="C54" s="182"/>
      <c r="D54" s="87" t="s">
        <v>46</v>
      </c>
      <c r="E54" s="89">
        <f>SUM(E51,E52,E53)</f>
        <v>988.07999999999993</v>
      </c>
      <c r="F54" s="89"/>
      <c r="G54" s="89"/>
      <c r="H54" s="124">
        <f>SUM(H51:H53)</f>
        <v>1185.6959999999999</v>
      </c>
      <c r="I54" s="124">
        <f>SUM(I51:I53)</f>
        <v>56320.560000000005</v>
      </c>
      <c r="J54" s="89">
        <f t="shared" ref="J54:S54" si="23">SUM(J51,J52,J53)</f>
        <v>1185.6959999999999</v>
      </c>
      <c r="K54" s="89">
        <f t="shared" si="23"/>
        <v>56320.560000000005</v>
      </c>
      <c r="L54" s="89">
        <f t="shared" si="23"/>
        <v>57506.255999999994</v>
      </c>
      <c r="M54" s="89">
        <f t="shared" si="23"/>
        <v>0</v>
      </c>
      <c r="N54" s="89">
        <f t="shared" si="23"/>
        <v>0</v>
      </c>
      <c r="O54" s="89">
        <f t="shared" si="23"/>
        <v>0</v>
      </c>
      <c r="P54" s="89">
        <f t="shared" si="23"/>
        <v>0</v>
      </c>
      <c r="Q54" s="89">
        <f t="shared" si="23"/>
        <v>0</v>
      </c>
      <c r="R54" s="89">
        <f t="shared" si="23"/>
        <v>0</v>
      </c>
      <c r="S54" s="89">
        <f t="shared" si="23"/>
        <v>0</v>
      </c>
      <c r="T54" s="90"/>
    </row>
    <row r="55" spans="1:20" ht="12.75" customHeight="1" x14ac:dyDescent="0.2">
      <c r="A55" s="175"/>
      <c r="B55" s="179"/>
      <c r="C55" s="182"/>
      <c r="D55" s="79" t="s">
        <v>17</v>
      </c>
      <c r="E55" s="120">
        <v>318.7</v>
      </c>
      <c r="F55" s="121">
        <v>1.2</v>
      </c>
      <c r="G55" s="121">
        <v>57</v>
      </c>
      <c r="H55" s="122">
        <v>382.44</v>
      </c>
      <c r="I55" s="122">
        <v>18165.899999999998</v>
      </c>
      <c r="J55" s="82">
        <f>(E55*F55)</f>
        <v>382.44</v>
      </c>
      <c r="K55" s="82">
        <f>E55*G55</f>
        <v>18165.899999999998</v>
      </c>
      <c r="L55" s="83">
        <f>SUM(J55,K55)</f>
        <v>18548.339999999997</v>
      </c>
      <c r="M55" s="84">
        <f t="shared" ref="M55:N57" si="24">J55-H55</f>
        <v>0</v>
      </c>
      <c r="N55" s="84">
        <f t="shared" si="24"/>
        <v>0</v>
      </c>
      <c r="O55" s="82"/>
      <c r="P55" s="82"/>
      <c r="Q55" s="84"/>
      <c r="R55" s="84"/>
      <c r="S55" s="84"/>
      <c r="T55" s="85"/>
    </row>
    <row r="56" spans="1:20" ht="12.75" customHeight="1" x14ac:dyDescent="0.2">
      <c r="A56" s="175"/>
      <c r="B56" s="179"/>
      <c r="C56" s="182"/>
      <c r="D56" s="79" t="s">
        <v>18</v>
      </c>
      <c r="E56" s="120">
        <v>294.5</v>
      </c>
      <c r="F56" s="121">
        <v>1.2</v>
      </c>
      <c r="G56" s="121">
        <v>57</v>
      </c>
      <c r="H56" s="122">
        <v>353.4</v>
      </c>
      <c r="I56" s="122">
        <v>16786.5</v>
      </c>
      <c r="J56" s="82">
        <f>(E56*F56)</f>
        <v>353.4</v>
      </c>
      <c r="K56" s="82">
        <f>E56*G56</f>
        <v>16786.5</v>
      </c>
      <c r="L56" s="83">
        <f>SUM(J56,K56)</f>
        <v>17139.900000000001</v>
      </c>
      <c r="M56" s="84">
        <f t="shared" si="24"/>
        <v>0</v>
      </c>
      <c r="N56" s="84">
        <f t="shared" si="24"/>
        <v>0</v>
      </c>
      <c r="O56" s="82"/>
      <c r="P56" s="82"/>
      <c r="Q56" s="84"/>
      <c r="R56" s="84"/>
      <c r="S56" s="84"/>
      <c r="T56" s="85"/>
    </row>
    <row r="57" spans="1:20" ht="13.5" customHeight="1" x14ac:dyDescent="0.2">
      <c r="A57" s="176"/>
      <c r="B57" s="180"/>
      <c r="C57" s="183"/>
      <c r="D57" s="79" t="s">
        <v>19</v>
      </c>
      <c r="E57" s="123">
        <v>316.7</v>
      </c>
      <c r="F57" s="121">
        <v>1.2</v>
      </c>
      <c r="G57" s="121">
        <v>57</v>
      </c>
      <c r="H57" s="122">
        <v>380.03999999999996</v>
      </c>
      <c r="I57" s="122">
        <v>18051.899999999998</v>
      </c>
      <c r="J57" s="82">
        <f>(E57*F57)</f>
        <v>380.03999999999996</v>
      </c>
      <c r="K57" s="82">
        <f>E57*G57</f>
        <v>18051.899999999998</v>
      </c>
      <c r="L57" s="83">
        <f>SUM(J57,K57)</f>
        <v>18431.939999999999</v>
      </c>
      <c r="M57" s="84">
        <f t="shared" si="24"/>
        <v>0</v>
      </c>
      <c r="N57" s="84">
        <f t="shared" si="24"/>
        <v>0</v>
      </c>
      <c r="O57" s="82"/>
      <c r="P57" s="82"/>
      <c r="Q57" s="84"/>
      <c r="R57" s="84"/>
      <c r="S57" s="84"/>
      <c r="T57" s="85"/>
    </row>
    <row r="58" spans="1:20" ht="24" x14ac:dyDescent="0.2">
      <c r="A58" s="91"/>
      <c r="B58" s="91"/>
      <c r="C58" s="91"/>
      <c r="D58" s="87" t="s">
        <v>47</v>
      </c>
      <c r="E58" s="89">
        <f>SUM(E55,E56,E57)</f>
        <v>929.90000000000009</v>
      </c>
      <c r="F58" s="89"/>
      <c r="G58" s="89"/>
      <c r="H58" s="124">
        <f>SUM(H55:H57)</f>
        <v>1115.8799999999999</v>
      </c>
      <c r="I58" s="124">
        <f>SUM(I55:I57)</f>
        <v>53004.299999999988</v>
      </c>
      <c r="J58" s="89">
        <f t="shared" ref="J58:S58" si="25">SUM(J55,J56,J57)</f>
        <v>1115.8799999999999</v>
      </c>
      <c r="K58" s="89">
        <f t="shared" si="25"/>
        <v>53004.299999999988</v>
      </c>
      <c r="L58" s="89">
        <f t="shared" si="25"/>
        <v>54120.179999999993</v>
      </c>
      <c r="M58" s="89">
        <f t="shared" si="25"/>
        <v>0</v>
      </c>
      <c r="N58" s="89">
        <f t="shared" si="25"/>
        <v>0</v>
      </c>
      <c r="O58" s="89">
        <f t="shared" si="25"/>
        <v>0</v>
      </c>
      <c r="P58" s="89">
        <f t="shared" si="25"/>
        <v>0</v>
      </c>
      <c r="Q58" s="89">
        <f t="shared" si="25"/>
        <v>0</v>
      </c>
      <c r="R58" s="89">
        <f t="shared" si="25"/>
        <v>0</v>
      </c>
      <c r="S58" s="89">
        <f t="shared" si="25"/>
        <v>0</v>
      </c>
      <c r="T58" s="90"/>
    </row>
    <row r="59" spans="1:20" s="98" customFormat="1" ht="24" x14ac:dyDescent="0.2">
      <c r="A59" s="112"/>
      <c r="B59" s="112"/>
      <c r="C59" s="113"/>
      <c r="D59" s="114" t="s">
        <v>50</v>
      </c>
      <c r="E59" s="116">
        <f>SUM(E46+E50+E54+E58)</f>
        <v>3650.44</v>
      </c>
      <c r="F59" s="116"/>
      <c r="G59" s="116"/>
      <c r="H59" s="116">
        <f>SUM(H46+H50+H54+H58)</f>
        <v>4380.5279999999993</v>
      </c>
      <c r="I59" s="116">
        <f>SUM(I46+I50+I54+I58)</f>
        <v>208075.08</v>
      </c>
      <c r="J59" s="116">
        <f t="shared" ref="J59:S59" si="26">SUM(J46+J50+J54+J58)</f>
        <v>4380.5279999999993</v>
      </c>
      <c r="K59" s="116">
        <f t="shared" si="26"/>
        <v>208075.08</v>
      </c>
      <c r="L59" s="116">
        <f t="shared" si="26"/>
        <v>212455.60799999998</v>
      </c>
      <c r="M59" s="116">
        <f t="shared" si="26"/>
        <v>0</v>
      </c>
      <c r="N59" s="116">
        <f t="shared" si="26"/>
        <v>0</v>
      </c>
      <c r="O59" s="116">
        <f t="shared" si="26"/>
        <v>0</v>
      </c>
      <c r="P59" s="116">
        <f t="shared" si="26"/>
        <v>0</v>
      </c>
      <c r="Q59" s="116">
        <f t="shared" si="26"/>
        <v>0</v>
      </c>
      <c r="R59" s="116">
        <f t="shared" si="26"/>
        <v>0</v>
      </c>
      <c r="S59" s="116">
        <f t="shared" si="26"/>
        <v>0</v>
      </c>
      <c r="T59" s="117"/>
    </row>
    <row r="60" spans="1:20" s="98" customFormat="1" ht="36" x14ac:dyDescent="0.2">
      <c r="A60" s="92"/>
      <c r="B60" s="92"/>
      <c r="C60" s="93"/>
      <c r="D60" s="94" t="s">
        <v>51</v>
      </c>
      <c r="E60" s="96">
        <f>E59+'2018'!E60</f>
        <v>29013.079999999998</v>
      </c>
      <c r="F60" s="96"/>
      <c r="G60" s="96"/>
      <c r="H60" s="96">
        <f>H59+'2018'!H60</f>
        <v>34815.696000000004</v>
      </c>
      <c r="I60" s="96">
        <f>I59+'2018'!I60</f>
        <v>853429.41999999993</v>
      </c>
      <c r="J60" s="96">
        <f>J59+'2018'!J60</f>
        <v>34815.696000000004</v>
      </c>
      <c r="K60" s="96">
        <f>K59+'2018'!K60</f>
        <v>853429.41999999993</v>
      </c>
      <c r="L60" s="96">
        <f>L59+'2018'!L60</f>
        <v>888245.11600000015</v>
      </c>
      <c r="M60" s="96">
        <f>M59+'2018'!M60</f>
        <v>0</v>
      </c>
      <c r="N60" s="96">
        <f>N59+'2018'!N60</f>
        <v>0</v>
      </c>
      <c r="O60" s="96">
        <f>O59+'2018'!O60</f>
        <v>0</v>
      </c>
      <c r="P60" s="96">
        <f>P59+'2018'!P60</f>
        <v>0</v>
      </c>
      <c r="Q60" s="96">
        <f>Q59+'2018'!Q60</f>
        <v>0</v>
      </c>
      <c r="R60" s="96">
        <f>R59+'2018'!R60</f>
        <v>0</v>
      </c>
      <c r="S60" s="96">
        <f>S59+'2018'!S60</f>
        <v>0</v>
      </c>
      <c r="T60" s="97"/>
    </row>
    <row r="61" spans="1:20" ht="12.75" customHeight="1" x14ac:dyDescent="0.2">
      <c r="A61" s="193">
        <v>4</v>
      </c>
      <c r="B61" s="177" t="s">
        <v>27</v>
      </c>
      <c r="C61" s="184" t="s">
        <v>25</v>
      </c>
      <c r="D61" s="79" t="s">
        <v>8</v>
      </c>
      <c r="E61" s="120">
        <v>294.22000000000003</v>
      </c>
      <c r="F61" s="121">
        <v>1.2</v>
      </c>
      <c r="G61" s="121">
        <v>57</v>
      </c>
      <c r="H61" s="122">
        <v>353.06400000000002</v>
      </c>
      <c r="I61" s="122">
        <v>16770.54</v>
      </c>
      <c r="J61" s="82">
        <f>(E61*F61)</f>
        <v>353.06400000000002</v>
      </c>
      <c r="K61" s="82">
        <f>E61*G61</f>
        <v>16770.54</v>
      </c>
      <c r="L61" s="83">
        <f>SUM(J61,K61)</f>
        <v>17123.603999999999</v>
      </c>
      <c r="M61" s="84">
        <f t="shared" ref="M61:N63" si="27">J61-H61</f>
        <v>0</v>
      </c>
      <c r="N61" s="84">
        <f t="shared" si="27"/>
        <v>0</v>
      </c>
      <c r="O61" s="82"/>
      <c r="P61" s="82"/>
      <c r="Q61" s="84"/>
      <c r="R61" s="84"/>
      <c r="S61" s="84"/>
      <c r="T61" s="85"/>
    </row>
    <row r="62" spans="1:20" ht="12.75" customHeight="1" x14ac:dyDescent="0.2">
      <c r="A62" s="194"/>
      <c r="B62" s="178"/>
      <c r="C62" s="185"/>
      <c r="D62" s="79" t="s">
        <v>9</v>
      </c>
      <c r="E62" s="123">
        <v>239.9</v>
      </c>
      <c r="F62" s="121">
        <v>1.2</v>
      </c>
      <c r="G62" s="121">
        <v>57</v>
      </c>
      <c r="H62" s="122">
        <v>287.88</v>
      </c>
      <c r="I62" s="122">
        <v>13674.3</v>
      </c>
      <c r="J62" s="82">
        <f>(E62*F62)</f>
        <v>287.88</v>
      </c>
      <c r="K62" s="82">
        <f>E62*G62</f>
        <v>13674.300000000001</v>
      </c>
      <c r="L62" s="83">
        <f>SUM(J62,K62)</f>
        <v>13962.18</v>
      </c>
      <c r="M62" s="84">
        <f t="shared" si="27"/>
        <v>0</v>
      </c>
      <c r="N62" s="84">
        <f t="shared" si="27"/>
        <v>0</v>
      </c>
      <c r="O62" s="82"/>
      <c r="P62" s="82"/>
      <c r="Q62" s="84"/>
      <c r="R62" s="84"/>
      <c r="S62" s="84"/>
      <c r="T62" s="85"/>
    </row>
    <row r="63" spans="1:20" ht="12.75" customHeight="1" x14ac:dyDescent="0.2">
      <c r="A63" s="194"/>
      <c r="B63" s="178"/>
      <c r="C63" s="185"/>
      <c r="D63" s="79" t="s">
        <v>10</v>
      </c>
      <c r="E63" s="123">
        <v>255.66</v>
      </c>
      <c r="F63" s="121">
        <v>1.2</v>
      </c>
      <c r="G63" s="121">
        <v>57</v>
      </c>
      <c r="H63" s="122">
        <v>306.79000000000002</v>
      </c>
      <c r="I63" s="122">
        <v>14572.62</v>
      </c>
      <c r="J63" s="82">
        <f>(E63*F63)</f>
        <v>306.79199999999997</v>
      </c>
      <c r="K63" s="82">
        <f>E63*G63</f>
        <v>14572.619999999999</v>
      </c>
      <c r="L63" s="83">
        <f>SUM(J63,K63)</f>
        <v>14879.411999999998</v>
      </c>
      <c r="M63" s="84">
        <f t="shared" si="27"/>
        <v>1.9999999999527063E-3</v>
      </c>
      <c r="N63" s="84">
        <f t="shared" si="27"/>
        <v>0</v>
      </c>
      <c r="O63" s="82"/>
      <c r="P63" s="82"/>
      <c r="Q63" s="84"/>
      <c r="R63" s="84"/>
      <c r="S63" s="84"/>
      <c r="T63" s="85"/>
    </row>
    <row r="64" spans="1:20" ht="12.75" customHeight="1" x14ac:dyDescent="0.2">
      <c r="A64" s="194"/>
      <c r="B64" s="178"/>
      <c r="C64" s="185"/>
      <c r="D64" s="87" t="s">
        <v>44</v>
      </c>
      <c r="E64" s="89">
        <f>SUM(E61,E62,E63)</f>
        <v>789.78</v>
      </c>
      <c r="F64" s="89"/>
      <c r="G64" s="89"/>
      <c r="H64" s="124">
        <f>SUM(H61:H63)</f>
        <v>947.73399999999992</v>
      </c>
      <c r="I64" s="124">
        <f>SUM(I61:I63)</f>
        <v>45017.46</v>
      </c>
      <c r="J64" s="89">
        <f t="shared" ref="J64:S64" si="28">SUM(J61,J62,J63)</f>
        <v>947.73599999999988</v>
      </c>
      <c r="K64" s="89">
        <f t="shared" si="28"/>
        <v>45017.460000000006</v>
      </c>
      <c r="L64" s="89">
        <f t="shared" si="28"/>
        <v>45965.195999999996</v>
      </c>
      <c r="M64" s="89">
        <f t="shared" si="28"/>
        <v>1.9999999999527063E-3</v>
      </c>
      <c r="N64" s="89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89">
        <f t="shared" si="28"/>
        <v>0</v>
      </c>
      <c r="T64" s="90"/>
    </row>
    <row r="65" spans="1:20" ht="12.75" customHeight="1" x14ac:dyDescent="0.2">
      <c r="A65" s="194"/>
      <c r="B65" s="178"/>
      <c r="C65" s="185"/>
      <c r="D65" s="79" t="s">
        <v>11</v>
      </c>
      <c r="E65" s="120">
        <v>264.27999999999997</v>
      </c>
      <c r="F65" s="121">
        <v>1.2</v>
      </c>
      <c r="G65" s="121">
        <v>57</v>
      </c>
      <c r="H65" s="122">
        <v>317.14</v>
      </c>
      <c r="I65" s="122">
        <v>15063.96</v>
      </c>
      <c r="J65" s="82">
        <f>(E65*F65)</f>
        <v>317.13599999999997</v>
      </c>
      <c r="K65" s="82">
        <f>E65*G65</f>
        <v>15063.96</v>
      </c>
      <c r="L65" s="83">
        <f>SUM(J65,K65)</f>
        <v>15381.096</v>
      </c>
      <c r="M65" s="84">
        <f t="shared" ref="M65:N67" si="29">J65-H65</f>
        <v>-4.0000000000190994E-3</v>
      </c>
      <c r="N65" s="84">
        <f t="shared" si="29"/>
        <v>0</v>
      </c>
      <c r="O65" s="82"/>
      <c r="P65" s="82"/>
      <c r="Q65" s="84"/>
      <c r="R65" s="84"/>
      <c r="S65" s="84"/>
      <c r="T65" s="85"/>
    </row>
    <row r="66" spans="1:20" ht="12.75" customHeight="1" x14ac:dyDescent="0.2">
      <c r="A66" s="194"/>
      <c r="B66" s="178"/>
      <c r="C66" s="185"/>
      <c r="D66" s="79" t="s">
        <v>12</v>
      </c>
      <c r="E66" s="120">
        <v>285.5</v>
      </c>
      <c r="F66" s="121">
        <v>1.2</v>
      </c>
      <c r="G66" s="121">
        <v>57</v>
      </c>
      <c r="H66" s="122">
        <v>342.6</v>
      </c>
      <c r="I66" s="122">
        <v>16273.5</v>
      </c>
      <c r="J66" s="82">
        <f>(E66*F66)</f>
        <v>342.59999999999997</v>
      </c>
      <c r="K66" s="82">
        <f>E66*G66</f>
        <v>16273.5</v>
      </c>
      <c r="L66" s="83">
        <f>SUM(J66,K66)</f>
        <v>16616.099999999999</v>
      </c>
      <c r="M66" s="84">
        <f t="shared" si="29"/>
        <v>0</v>
      </c>
      <c r="N66" s="84">
        <f t="shared" si="29"/>
        <v>0</v>
      </c>
      <c r="O66" s="82"/>
      <c r="P66" s="82"/>
      <c r="Q66" s="84"/>
      <c r="R66" s="84"/>
      <c r="S66" s="84"/>
      <c r="T66" s="85"/>
    </row>
    <row r="67" spans="1:20" ht="12.75" customHeight="1" x14ac:dyDescent="0.2">
      <c r="A67" s="194"/>
      <c r="B67" s="178"/>
      <c r="C67" s="185"/>
      <c r="D67" s="79" t="s">
        <v>13</v>
      </c>
      <c r="E67" s="120">
        <v>274.2</v>
      </c>
      <c r="F67" s="121">
        <v>1.2</v>
      </c>
      <c r="G67" s="121">
        <v>57</v>
      </c>
      <c r="H67" s="122">
        <v>329.04</v>
      </c>
      <c r="I67" s="122">
        <v>15629.4</v>
      </c>
      <c r="J67" s="82">
        <f>(E67*F67)</f>
        <v>329.03999999999996</v>
      </c>
      <c r="K67" s="82">
        <f>E67*G67</f>
        <v>15629.4</v>
      </c>
      <c r="L67" s="83">
        <f>SUM(J67,K67)</f>
        <v>15958.439999999999</v>
      </c>
      <c r="M67" s="84">
        <f t="shared" si="29"/>
        <v>0</v>
      </c>
      <c r="N67" s="84">
        <f t="shared" si="29"/>
        <v>0</v>
      </c>
      <c r="O67" s="82"/>
      <c r="P67" s="82"/>
      <c r="Q67" s="84"/>
      <c r="R67" s="84"/>
      <c r="S67" s="84"/>
      <c r="T67" s="85"/>
    </row>
    <row r="68" spans="1:20" ht="12.75" customHeight="1" x14ac:dyDescent="0.2">
      <c r="A68" s="194"/>
      <c r="B68" s="178"/>
      <c r="C68" s="185"/>
      <c r="D68" s="87" t="s">
        <v>45</v>
      </c>
      <c r="E68" s="89">
        <f>SUM(E65,E66,E67)</f>
        <v>823.98</v>
      </c>
      <c r="F68" s="89"/>
      <c r="G68" s="89"/>
      <c r="H68" s="124">
        <f>SUM(H65:H67)</f>
        <v>988.78</v>
      </c>
      <c r="I68" s="124">
        <f>SUM(I65:I67)</f>
        <v>46966.86</v>
      </c>
      <c r="J68" s="89">
        <f t="shared" ref="J68:S68" si="30">SUM(J65,J66,J67)</f>
        <v>988.77599999999984</v>
      </c>
      <c r="K68" s="89">
        <f t="shared" si="30"/>
        <v>46966.86</v>
      </c>
      <c r="L68" s="89">
        <f t="shared" si="30"/>
        <v>47955.635999999999</v>
      </c>
      <c r="M68" s="89">
        <f t="shared" si="30"/>
        <v>-4.0000000000190994E-3</v>
      </c>
      <c r="N68" s="89">
        <f t="shared" si="30"/>
        <v>0</v>
      </c>
      <c r="O68" s="89">
        <f t="shared" si="30"/>
        <v>0</v>
      </c>
      <c r="P68" s="89">
        <f t="shared" si="30"/>
        <v>0</v>
      </c>
      <c r="Q68" s="89">
        <f t="shared" si="30"/>
        <v>0</v>
      </c>
      <c r="R68" s="89">
        <f t="shared" si="30"/>
        <v>0</v>
      </c>
      <c r="S68" s="89">
        <f t="shared" si="30"/>
        <v>0</v>
      </c>
      <c r="T68" s="90"/>
    </row>
    <row r="69" spans="1:20" ht="12.75" customHeight="1" x14ac:dyDescent="0.2">
      <c r="A69" s="194"/>
      <c r="B69" s="179"/>
      <c r="C69" s="185"/>
      <c r="D69" s="79" t="s">
        <v>14</v>
      </c>
      <c r="E69" s="120">
        <v>309.02</v>
      </c>
      <c r="F69" s="121">
        <v>1.2</v>
      </c>
      <c r="G69" s="121">
        <v>57</v>
      </c>
      <c r="H69" s="122">
        <v>370.82</v>
      </c>
      <c r="I69" s="122">
        <v>17614.14</v>
      </c>
      <c r="J69" s="82">
        <f>(E69*F69)</f>
        <v>370.82399999999996</v>
      </c>
      <c r="K69" s="82">
        <f t="shared" ref="K69:K75" si="31">E69*G69</f>
        <v>17614.14</v>
      </c>
      <c r="L69" s="83">
        <f>SUM(J69,K69)</f>
        <v>17984.964</v>
      </c>
      <c r="M69" s="84">
        <f t="shared" ref="M69:N71" si="32">J69-H69</f>
        <v>3.999999999962256E-3</v>
      </c>
      <c r="N69" s="84">
        <f t="shared" si="32"/>
        <v>0</v>
      </c>
      <c r="O69" s="82"/>
      <c r="P69" s="82"/>
      <c r="Q69" s="84"/>
      <c r="R69" s="84"/>
      <c r="S69" s="84"/>
      <c r="T69" s="85"/>
    </row>
    <row r="70" spans="1:20" ht="12.75" customHeight="1" x14ac:dyDescent="0.2">
      <c r="A70" s="194"/>
      <c r="B70" s="179"/>
      <c r="C70" s="185"/>
      <c r="D70" s="79" t="s">
        <v>15</v>
      </c>
      <c r="E70" s="120">
        <v>187.4</v>
      </c>
      <c r="F70" s="121">
        <v>1.2</v>
      </c>
      <c r="G70" s="121">
        <v>57</v>
      </c>
      <c r="H70" s="122">
        <v>224.88</v>
      </c>
      <c r="I70" s="122">
        <v>10681.8</v>
      </c>
      <c r="J70" s="82">
        <f>(E70*F70)</f>
        <v>224.88</v>
      </c>
      <c r="K70" s="82">
        <f t="shared" si="31"/>
        <v>10681.800000000001</v>
      </c>
      <c r="L70" s="83">
        <f>SUM(J70,K70)</f>
        <v>10906.68</v>
      </c>
      <c r="M70" s="84">
        <f t="shared" si="32"/>
        <v>0</v>
      </c>
      <c r="N70" s="84">
        <f t="shared" si="32"/>
        <v>0</v>
      </c>
      <c r="O70" s="82"/>
      <c r="P70" s="82"/>
      <c r="Q70" s="84"/>
      <c r="R70" s="84"/>
      <c r="S70" s="84"/>
      <c r="T70" s="85"/>
    </row>
    <row r="71" spans="1:20" ht="12.75" customHeight="1" x14ac:dyDescent="0.2">
      <c r="A71" s="194"/>
      <c r="B71" s="179"/>
      <c r="C71" s="185"/>
      <c r="D71" s="79" t="s">
        <v>16</v>
      </c>
      <c r="E71" s="123">
        <v>278.5</v>
      </c>
      <c r="F71" s="121">
        <v>1.2</v>
      </c>
      <c r="G71" s="121">
        <v>57</v>
      </c>
      <c r="H71" s="122">
        <v>334.2</v>
      </c>
      <c r="I71" s="122">
        <v>15874.5</v>
      </c>
      <c r="J71" s="82">
        <f>(E71*F71)</f>
        <v>334.2</v>
      </c>
      <c r="K71" s="82">
        <f t="shared" si="31"/>
        <v>15874.5</v>
      </c>
      <c r="L71" s="83">
        <f>SUM(J71,K71)</f>
        <v>16208.7</v>
      </c>
      <c r="M71" s="84">
        <f t="shared" si="32"/>
        <v>0</v>
      </c>
      <c r="N71" s="84">
        <f t="shared" si="32"/>
        <v>0</v>
      </c>
      <c r="O71" s="82"/>
      <c r="P71" s="82"/>
      <c r="Q71" s="84"/>
      <c r="R71" s="84"/>
      <c r="S71" s="84"/>
      <c r="T71" s="85"/>
    </row>
    <row r="72" spans="1:20" ht="12.75" customHeight="1" x14ac:dyDescent="0.2">
      <c r="A72" s="194"/>
      <c r="B72" s="179"/>
      <c r="C72" s="185"/>
      <c r="D72" s="87" t="s">
        <v>46</v>
      </c>
      <c r="E72" s="89">
        <f>SUM(E69,E70,E71)</f>
        <v>774.92</v>
      </c>
      <c r="F72" s="89"/>
      <c r="G72" s="89"/>
      <c r="H72" s="124">
        <f>SUM(H69:H71)</f>
        <v>929.90000000000009</v>
      </c>
      <c r="I72" s="124">
        <f>SUM(I69:I71)</f>
        <v>44170.44</v>
      </c>
      <c r="J72" s="89">
        <f t="shared" ref="J72:S72" si="33">SUM(J69,J70,J71)</f>
        <v>929.904</v>
      </c>
      <c r="K72" s="89">
        <f t="shared" si="33"/>
        <v>44170.44</v>
      </c>
      <c r="L72" s="89">
        <f t="shared" si="33"/>
        <v>45100.343999999997</v>
      </c>
      <c r="M72" s="89">
        <f t="shared" si="33"/>
        <v>3.999999999962256E-3</v>
      </c>
      <c r="N72" s="89">
        <f t="shared" si="33"/>
        <v>0</v>
      </c>
      <c r="O72" s="89">
        <f t="shared" si="33"/>
        <v>0</v>
      </c>
      <c r="P72" s="89">
        <f t="shared" si="33"/>
        <v>0</v>
      </c>
      <c r="Q72" s="89">
        <f t="shared" si="33"/>
        <v>0</v>
      </c>
      <c r="R72" s="89">
        <f t="shared" si="33"/>
        <v>0</v>
      </c>
      <c r="S72" s="89">
        <f t="shared" si="33"/>
        <v>0</v>
      </c>
      <c r="T72" s="90"/>
    </row>
    <row r="73" spans="1:20" ht="12.75" customHeight="1" x14ac:dyDescent="0.2">
      <c r="A73" s="194"/>
      <c r="B73" s="179"/>
      <c r="C73" s="185"/>
      <c r="D73" s="79" t="s">
        <v>17</v>
      </c>
      <c r="E73" s="120">
        <v>284.32</v>
      </c>
      <c r="F73" s="121">
        <v>1.2</v>
      </c>
      <c r="G73" s="121">
        <v>57</v>
      </c>
      <c r="H73" s="122">
        <v>341.18399999999997</v>
      </c>
      <c r="I73" s="122">
        <v>16206.24</v>
      </c>
      <c r="J73" s="82">
        <f>(E73*F73)</f>
        <v>341.18399999999997</v>
      </c>
      <c r="K73" s="82">
        <f t="shared" si="31"/>
        <v>16206.24</v>
      </c>
      <c r="L73" s="83">
        <f>SUM(J73,K73)</f>
        <v>16547.423999999999</v>
      </c>
      <c r="M73" s="84">
        <f t="shared" ref="M73:N75" si="34">J73-H73</f>
        <v>0</v>
      </c>
      <c r="N73" s="84">
        <f t="shared" si="34"/>
        <v>0</v>
      </c>
      <c r="O73" s="82"/>
      <c r="P73" s="82"/>
      <c r="Q73" s="84"/>
      <c r="R73" s="84"/>
      <c r="S73" s="84"/>
      <c r="T73" s="85"/>
    </row>
    <row r="74" spans="1:20" ht="12.75" customHeight="1" x14ac:dyDescent="0.2">
      <c r="A74" s="194"/>
      <c r="B74" s="179"/>
      <c r="C74" s="185"/>
      <c r="D74" s="79" t="s">
        <v>18</v>
      </c>
      <c r="E74" s="120">
        <v>270.38</v>
      </c>
      <c r="F74" s="121">
        <v>1.2</v>
      </c>
      <c r="G74" s="121">
        <v>57</v>
      </c>
      <c r="H74" s="122">
        <v>324.45599999999996</v>
      </c>
      <c r="I74" s="122">
        <v>15411.66</v>
      </c>
      <c r="J74" s="82">
        <f>(E74*F74)</f>
        <v>324.45599999999996</v>
      </c>
      <c r="K74" s="82">
        <f t="shared" si="31"/>
        <v>15411.66</v>
      </c>
      <c r="L74" s="83">
        <f>SUM(J74,K74)</f>
        <v>15736.116</v>
      </c>
      <c r="M74" s="84">
        <f t="shared" si="34"/>
        <v>0</v>
      </c>
      <c r="N74" s="84">
        <f t="shared" si="34"/>
        <v>0</v>
      </c>
      <c r="O74" s="82"/>
      <c r="P74" s="82"/>
      <c r="Q74" s="84"/>
      <c r="R74" s="84"/>
      <c r="S74" s="84"/>
      <c r="T74" s="85"/>
    </row>
    <row r="75" spans="1:20" ht="13.5" customHeight="1" x14ac:dyDescent="0.2">
      <c r="A75" s="195"/>
      <c r="B75" s="180"/>
      <c r="C75" s="186"/>
      <c r="D75" s="79" t="s">
        <v>19</v>
      </c>
      <c r="E75" s="123">
        <v>254.06</v>
      </c>
      <c r="F75" s="121">
        <v>1.2</v>
      </c>
      <c r="G75" s="121">
        <v>57</v>
      </c>
      <c r="H75" s="122">
        <v>304.87200000000001</v>
      </c>
      <c r="I75" s="122">
        <v>14481.42</v>
      </c>
      <c r="J75" s="82">
        <f>(E75*F75)</f>
        <v>304.87200000000001</v>
      </c>
      <c r="K75" s="82">
        <f t="shared" si="31"/>
        <v>14481.42</v>
      </c>
      <c r="L75" s="83">
        <f>SUM(J75,K75)</f>
        <v>14786.291999999999</v>
      </c>
      <c r="M75" s="84">
        <f t="shared" si="34"/>
        <v>0</v>
      </c>
      <c r="N75" s="84">
        <f t="shared" si="34"/>
        <v>0</v>
      </c>
      <c r="O75" s="82"/>
      <c r="P75" s="82"/>
      <c r="Q75" s="84"/>
      <c r="R75" s="84"/>
      <c r="S75" s="84"/>
      <c r="T75" s="85"/>
    </row>
    <row r="76" spans="1:20" ht="24" x14ac:dyDescent="0.2">
      <c r="A76" s="102"/>
      <c r="B76" s="102"/>
      <c r="C76" s="102"/>
      <c r="D76" s="87" t="s">
        <v>47</v>
      </c>
      <c r="E76" s="89">
        <f>SUM(E73,E74,E75)</f>
        <v>808.76</v>
      </c>
      <c r="F76" s="89"/>
      <c r="G76" s="89"/>
      <c r="H76" s="124">
        <f>SUM(H73:H75)</f>
        <v>970.51199999999994</v>
      </c>
      <c r="I76" s="124">
        <f>SUM(I73:I75)</f>
        <v>46099.32</v>
      </c>
      <c r="J76" s="89">
        <f t="shared" ref="J76:S76" si="35">SUM(J73,J74,J75)</f>
        <v>970.51199999999994</v>
      </c>
      <c r="K76" s="89">
        <f t="shared" si="35"/>
        <v>46099.32</v>
      </c>
      <c r="L76" s="89">
        <f t="shared" si="35"/>
        <v>47069.832000000002</v>
      </c>
      <c r="M76" s="89">
        <f t="shared" si="35"/>
        <v>0</v>
      </c>
      <c r="N76" s="89">
        <f t="shared" si="35"/>
        <v>0</v>
      </c>
      <c r="O76" s="89">
        <f t="shared" si="35"/>
        <v>0</v>
      </c>
      <c r="P76" s="89">
        <f t="shared" si="35"/>
        <v>0</v>
      </c>
      <c r="Q76" s="89">
        <f t="shared" si="35"/>
        <v>0</v>
      </c>
      <c r="R76" s="89">
        <f t="shared" si="35"/>
        <v>0</v>
      </c>
      <c r="S76" s="89">
        <f t="shared" si="35"/>
        <v>0</v>
      </c>
      <c r="T76" s="90"/>
    </row>
    <row r="77" spans="1:20" s="98" customFormat="1" ht="24" x14ac:dyDescent="0.2">
      <c r="A77" s="112"/>
      <c r="B77" s="112"/>
      <c r="C77" s="113"/>
      <c r="D77" s="114" t="s">
        <v>50</v>
      </c>
      <c r="E77" s="116">
        <f>SUM(E64+E68+E72+E76)</f>
        <v>3197.4399999999996</v>
      </c>
      <c r="F77" s="116"/>
      <c r="G77" s="116"/>
      <c r="H77" s="125">
        <f>H64+H68+H72+H76</f>
        <v>3836.9259999999995</v>
      </c>
      <c r="I77" s="125">
        <f>I64+I68+I72+I76</f>
        <v>182254.08000000002</v>
      </c>
      <c r="J77" s="116">
        <f t="shared" ref="J77:S77" si="36">SUM(J64+J68+J72+J76)</f>
        <v>3836.9279999999999</v>
      </c>
      <c r="K77" s="116">
        <f t="shared" si="36"/>
        <v>182254.08000000002</v>
      </c>
      <c r="L77" s="116">
        <f t="shared" si="36"/>
        <v>186091.00799999997</v>
      </c>
      <c r="M77" s="116">
        <f t="shared" si="36"/>
        <v>1.9999999998958629E-3</v>
      </c>
      <c r="N77" s="116">
        <f t="shared" si="36"/>
        <v>0</v>
      </c>
      <c r="O77" s="116">
        <f t="shared" si="36"/>
        <v>0</v>
      </c>
      <c r="P77" s="116">
        <f t="shared" si="36"/>
        <v>0</v>
      </c>
      <c r="Q77" s="116">
        <f t="shared" si="36"/>
        <v>0</v>
      </c>
      <c r="R77" s="116">
        <f t="shared" si="36"/>
        <v>0</v>
      </c>
      <c r="S77" s="116">
        <f t="shared" si="36"/>
        <v>0</v>
      </c>
      <c r="T77" s="117"/>
    </row>
    <row r="78" spans="1:20" s="98" customFormat="1" ht="36" x14ac:dyDescent="0.2">
      <c r="A78" s="92"/>
      <c r="B78" s="92"/>
      <c r="C78" s="93"/>
      <c r="D78" s="94" t="s">
        <v>51</v>
      </c>
      <c r="E78" s="96">
        <f>E77+'2018'!E78</f>
        <v>35018.210000000006</v>
      </c>
      <c r="F78" s="96"/>
      <c r="G78" s="96"/>
      <c r="H78" s="96">
        <f>H77+'2018'!H78</f>
        <v>42021.864000000001</v>
      </c>
      <c r="I78" s="96">
        <f>I77+'2018'!I78</f>
        <v>947625.85000000009</v>
      </c>
      <c r="J78" s="96">
        <f>J77+'2018'!J78</f>
        <v>42021.851999999999</v>
      </c>
      <c r="K78" s="96">
        <f>K77+'2018'!K78</f>
        <v>947625.85000000009</v>
      </c>
      <c r="L78" s="96">
        <f>L77+'2018'!L78</f>
        <v>989647.70199999982</v>
      </c>
      <c r="M78" s="96">
        <f>M77+'2018'!M78</f>
        <v>-1.2000000000227828E-2</v>
      </c>
      <c r="N78" s="96">
        <f>N77+'2018'!N78</f>
        <v>0</v>
      </c>
      <c r="O78" s="96">
        <f>O77+'2018'!O78</f>
        <v>0</v>
      </c>
      <c r="P78" s="96">
        <f>P77+'2018'!P78</f>
        <v>0</v>
      </c>
      <c r="Q78" s="96">
        <f>Q77+'2018'!Q78</f>
        <v>248059.2</v>
      </c>
      <c r="R78" s="96">
        <f>R77+'2018'!R78</f>
        <v>0</v>
      </c>
      <c r="S78" s="96">
        <f>S77+'2018'!S78</f>
        <v>0</v>
      </c>
      <c r="T78" s="97"/>
    </row>
    <row r="79" spans="1:20" ht="12.75" customHeight="1" x14ac:dyDescent="0.2">
      <c r="A79" s="193">
        <v>5</v>
      </c>
      <c r="B79" s="177" t="s">
        <v>27</v>
      </c>
      <c r="C79" s="184" t="s">
        <v>21</v>
      </c>
      <c r="D79" s="79" t="s">
        <v>8</v>
      </c>
      <c r="E79" s="123"/>
      <c r="F79" s="121">
        <v>1.2</v>
      </c>
      <c r="G79" s="121">
        <v>57</v>
      </c>
      <c r="H79" s="122"/>
      <c r="I79" s="122"/>
      <c r="J79" s="82">
        <f>(E79*F79)</f>
        <v>0</v>
      </c>
      <c r="K79" s="82">
        <f>E79*G79</f>
        <v>0</v>
      </c>
      <c r="L79" s="83">
        <f>SUM(J79,K79)</f>
        <v>0</v>
      </c>
      <c r="M79" s="84">
        <f t="shared" ref="M79:N81" si="37">SUM(J79-O79)</f>
        <v>0</v>
      </c>
      <c r="N79" s="84">
        <f t="shared" si="37"/>
        <v>0</v>
      </c>
      <c r="O79" s="82"/>
      <c r="P79" s="82"/>
      <c r="Q79" s="84"/>
      <c r="R79" s="84"/>
      <c r="S79" s="84"/>
      <c r="T79" s="85"/>
    </row>
    <row r="80" spans="1:20" ht="12.75" customHeight="1" x14ac:dyDescent="0.2">
      <c r="A80" s="194"/>
      <c r="B80" s="178"/>
      <c r="C80" s="185"/>
      <c r="D80" s="79" t="s">
        <v>9</v>
      </c>
      <c r="E80" s="123"/>
      <c r="F80" s="121">
        <v>1.2</v>
      </c>
      <c r="G80" s="121">
        <v>57</v>
      </c>
      <c r="H80" s="122"/>
      <c r="I80" s="122"/>
      <c r="J80" s="82">
        <f>(E80*F80)</f>
        <v>0</v>
      </c>
      <c r="K80" s="82">
        <f>E80*G80</f>
        <v>0</v>
      </c>
      <c r="L80" s="83">
        <f>SUM(J80,K80)</f>
        <v>0</v>
      </c>
      <c r="M80" s="84">
        <f t="shared" si="37"/>
        <v>0</v>
      </c>
      <c r="N80" s="84">
        <f t="shared" si="37"/>
        <v>0</v>
      </c>
      <c r="O80" s="82"/>
      <c r="P80" s="82"/>
      <c r="Q80" s="84"/>
      <c r="R80" s="84"/>
      <c r="S80" s="84"/>
      <c r="T80" s="85"/>
    </row>
    <row r="81" spans="1:20" ht="12.75" customHeight="1" x14ac:dyDescent="0.2">
      <c r="A81" s="194"/>
      <c r="B81" s="178"/>
      <c r="C81" s="185"/>
      <c r="D81" s="79" t="s">
        <v>10</v>
      </c>
      <c r="E81" s="123"/>
      <c r="F81" s="121">
        <v>1.2</v>
      </c>
      <c r="G81" s="121">
        <v>57</v>
      </c>
      <c r="H81" s="122"/>
      <c r="I81" s="122"/>
      <c r="J81" s="82">
        <f>(E81*F81)</f>
        <v>0</v>
      </c>
      <c r="K81" s="82">
        <f>E81*G81</f>
        <v>0</v>
      </c>
      <c r="L81" s="83">
        <f>SUM(J81,K81)</f>
        <v>0</v>
      </c>
      <c r="M81" s="84">
        <f t="shared" si="37"/>
        <v>0</v>
      </c>
      <c r="N81" s="84">
        <f t="shared" si="37"/>
        <v>0</v>
      </c>
      <c r="O81" s="82"/>
      <c r="P81" s="82"/>
      <c r="Q81" s="84"/>
      <c r="R81" s="84"/>
      <c r="S81" s="84"/>
      <c r="T81" s="85"/>
    </row>
    <row r="82" spans="1:20" ht="12.75" customHeight="1" x14ac:dyDescent="0.2">
      <c r="A82" s="194"/>
      <c r="B82" s="178"/>
      <c r="C82" s="185"/>
      <c r="D82" s="87" t="s">
        <v>44</v>
      </c>
      <c r="E82" s="89">
        <f>SUM(E79,E80,E81)</f>
        <v>0</v>
      </c>
      <c r="F82" s="89"/>
      <c r="G82" s="89"/>
      <c r="H82" s="124">
        <f>SUM(H79:H81)</f>
        <v>0</v>
      </c>
      <c r="I82" s="124">
        <f>SUM(I79:I81)</f>
        <v>0</v>
      </c>
      <c r="J82" s="89">
        <f t="shared" ref="J82:S82" si="38">SUM(J79,J80,J81)</f>
        <v>0</v>
      </c>
      <c r="K82" s="89">
        <f t="shared" si="38"/>
        <v>0</v>
      </c>
      <c r="L82" s="89">
        <f t="shared" si="38"/>
        <v>0</v>
      </c>
      <c r="M82" s="89">
        <f t="shared" si="38"/>
        <v>0</v>
      </c>
      <c r="N82" s="89">
        <f t="shared" si="38"/>
        <v>0</v>
      </c>
      <c r="O82" s="89">
        <f t="shared" si="38"/>
        <v>0</v>
      </c>
      <c r="P82" s="89">
        <f t="shared" si="38"/>
        <v>0</v>
      </c>
      <c r="Q82" s="89">
        <f t="shared" si="38"/>
        <v>0</v>
      </c>
      <c r="R82" s="89">
        <f t="shared" si="38"/>
        <v>0</v>
      </c>
      <c r="S82" s="89">
        <f t="shared" si="38"/>
        <v>0</v>
      </c>
      <c r="T82" s="90"/>
    </row>
    <row r="83" spans="1:20" ht="12.75" customHeight="1" x14ac:dyDescent="0.2">
      <c r="A83" s="194"/>
      <c r="B83" s="178"/>
      <c r="C83" s="185"/>
      <c r="D83" s="79" t="s">
        <v>11</v>
      </c>
      <c r="E83" s="123"/>
      <c r="F83" s="121">
        <v>1.2</v>
      </c>
      <c r="G83" s="121">
        <v>57</v>
      </c>
      <c r="H83" s="122"/>
      <c r="I83" s="122"/>
      <c r="J83" s="82">
        <f>(E83*F83)</f>
        <v>0</v>
      </c>
      <c r="K83" s="82">
        <f>E83*G83</f>
        <v>0</v>
      </c>
      <c r="L83" s="83">
        <f>SUM(J83,K83)</f>
        <v>0</v>
      </c>
      <c r="M83" s="84">
        <f t="shared" ref="M83:N85" si="39">SUM(J83-O83)</f>
        <v>0</v>
      </c>
      <c r="N83" s="84">
        <f t="shared" si="39"/>
        <v>0</v>
      </c>
      <c r="O83" s="82"/>
      <c r="P83" s="82"/>
      <c r="Q83" s="84"/>
      <c r="R83" s="84"/>
      <c r="S83" s="84"/>
      <c r="T83" s="85"/>
    </row>
    <row r="84" spans="1:20" ht="12.75" customHeight="1" x14ac:dyDescent="0.2">
      <c r="A84" s="194"/>
      <c r="B84" s="178"/>
      <c r="C84" s="185"/>
      <c r="D84" s="79" t="s">
        <v>12</v>
      </c>
      <c r="E84" s="123"/>
      <c r="F84" s="121">
        <v>1.2</v>
      </c>
      <c r="G84" s="121">
        <v>57</v>
      </c>
      <c r="H84" s="122"/>
      <c r="I84" s="122"/>
      <c r="J84" s="82">
        <f>(E84*F84)</f>
        <v>0</v>
      </c>
      <c r="K84" s="82">
        <f>E84*G84</f>
        <v>0</v>
      </c>
      <c r="L84" s="83">
        <f>SUM(J84,K84)</f>
        <v>0</v>
      </c>
      <c r="M84" s="84">
        <f t="shared" si="39"/>
        <v>0</v>
      </c>
      <c r="N84" s="84">
        <f t="shared" si="39"/>
        <v>0</v>
      </c>
      <c r="O84" s="82"/>
      <c r="P84" s="82"/>
      <c r="Q84" s="84"/>
      <c r="R84" s="84"/>
      <c r="S84" s="84"/>
      <c r="T84" s="85"/>
    </row>
    <row r="85" spans="1:20" ht="12.75" customHeight="1" x14ac:dyDescent="0.2">
      <c r="A85" s="194"/>
      <c r="B85" s="178"/>
      <c r="C85" s="185"/>
      <c r="D85" s="79" t="s">
        <v>13</v>
      </c>
      <c r="E85" s="123"/>
      <c r="F85" s="121">
        <v>1.2</v>
      </c>
      <c r="G85" s="121">
        <v>57</v>
      </c>
      <c r="H85" s="122"/>
      <c r="I85" s="122"/>
      <c r="J85" s="82">
        <f>(E85*F85)</f>
        <v>0</v>
      </c>
      <c r="K85" s="82">
        <f>E85*G85</f>
        <v>0</v>
      </c>
      <c r="L85" s="83">
        <f>SUM(J85,K85)</f>
        <v>0</v>
      </c>
      <c r="M85" s="84">
        <f t="shared" si="39"/>
        <v>0</v>
      </c>
      <c r="N85" s="84">
        <f t="shared" si="39"/>
        <v>0</v>
      </c>
      <c r="O85" s="82"/>
      <c r="P85" s="82"/>
      <c r="Q85" s="84"/>
      <c r="R85" s="84"/>
      <c r="S85" s="84"/>
      <c r="T85" s="85"/>
    </row>
    <row r="86" spans="1:20" ht="12.75" customHeight="1" x14ac:dyDescent="0.2">
      <c r="A86" s="194"/>
      <c r="B86" s="178"/>
      <c r="C86" s="185"/>
      <c r="D86" s="87" t="s">
        <v>45</v>
      </c>
      <c r="E86" s="89">
        <f>SUM(E83,E84,E85)</f>
        <v>0</v>
      </c>
      <c r="F86" s="89"/>
      <c r="G86" s="89"/>
      <c r="H86" s="124">
        <f>SUM(H83:H85)</f>
        <v>0</v>
      </c>
      <c r="I86" s="124">
        <f>SUM(I83:I85)</f>
        <v>0</v>
      </c>
      <c r="J86" s="89">
        <f t="shared" ref="J86:S86" si="40">SUM(J83,J84,J85)</f>
        <v>0</v>
      </c>
      <c r="K86" s="89">
        <f t="shared" si="40"/>
        <v>0</v>
      </c>
      <c r="L86" s="89">
        <f t="shared" si="40"/>
        <v>0</v>
      </c>
      <c r="M86" s="89">
        <f t="shared" si="40"/>
        <v>0</v>
      </c>
      <c r="N86" s="89">
        <f t="shared" si="40"/>
        <v>0</v>
      </c>
      <c r="O86" s="89">
        <f t="shared" si="40"/>
        <v>0</v>
      </c>
      <c r="P86" s="89">
        <f t="shared" si="40"/>
        <v>0</v>
      </c>
      <c r="Q86" s="89">
        <f t="shared" si="40"/>
        <v>0</v>
      </c>
      <c r="R86" s="89">
        <f t="shared" si="40"/>
        <v>0</v>
      </c>
      <c r="S86" s="89">
        <f t="shared" si="40"/>
        <v>0</v>
      </c>
      <c r="T86" s="90"/>
    </row>
    <row r="87" spans="1:20" ht="12.75" customHeight="1" x14ac:dyDescent="0.2">
      <c r="A87" s="194"/>
      <c r="B87" s="179"/>
      <c r="C87" s="185"/>
      <c r="D87" s="79" t="s">
        <v>14</v>
      </c>
      <c r="E87" s="123"/>
      <c r="F87" s="121">
        <v>1.2</v>
      </c>
      <c r="G87" s="121">
        <v>57</v>
      </c>
      <c r="H87" s="122"/>
      <c r="I87" s="122"/>
      <c r="J87" s="82">
        <f>(E87*F87)</f>
        <v>0</v>
      </c>
      <c r="K87" s="82">
        <f>E87*G87</f>
        <v>0</v>
      </c>
      <c r="L87" s="83">
        <f>SUM(J87,K87)</f>
        <v>0</v>
      </c>
      <c r="M87" s="84">
        <f t="shared" ref="M87:N89" si="41">SUM(J87-O87)</f>
        <v>0</v>
      </c>
      <c r="N87" s="84">
        <f t="shared" si="41"/>
        <v>0</v>
      </c>
      <c r="O87" s="82"/>
      <c r="P87" s="82"/>
      <c r="Q87" s="84"/>
      <c r="R87" s="84"/>
      <c r="S87" s="84"/>
      <c r="T87" s="85"/>
    </row>
    <row r="88" spans="1:20" ht="12.75" customHeight="1" x14ac:dyDescent="0.2">
      <c r="A88" s="194"/>
      <c r="B88" s="179"/>
      <c r="C88" s="185"/>
      <c r="D88" s="79" t="s">
        <v>15</v>
      </c>
      <c r="E88" s="123"/>
      <c r="F88" s="121">
        <v>1.2</v>
      </c>
      <c r="G88" s="121">
        <v>57</v>
      </c>
      <c r="H88" s="122"/>
      <c r="I88" s="122"/>
      <c r="J88" s="82">
        <f>(E88*F88)</f>
        <v>0</v>
      </c>
      <c r="K88" s="82">
        <f>E88*G88</f>
        <v>0</v>
      </c>
      <c r="L88" s="83">
        <f>SUM(J88,K88)</f>
        <v>0</v>
      </c>
      <c r="M88" s="84">
        <f t="shared" si="41"/>
        <v>0</v>
      </c>
      <c r="N88" s="84">
        <f t="shared" si="41"/>
        <v>0</v>
      </c>
      <c r="O88" s="82"/>
      <c r="P88" s="82"/>
      <c r="Q88" s="84"/>
      <c r="R88" s="84"/>
      <c r="S88" s="84"/>
      <c r="T88" s="85"/>
    </row>
    <row r="89" spans="1:20" ht="12.75" customHeight="1" x14ac:dyDescent="0.2">
      <c r="A89" s="194"/>
      <c r="B89" s="179"/>
      <c r="C89" s="185"/>
      <c r="D89" s="79" t="s">
        <v>16</v>
      </c>
      <c r="E89" s="123"/>
      <c r="F89" s="121">
        <v>1.2</v>
      </c>
      <c r="G89" s="121">
        <v>57</v>
      </c>
      <c r="H89" s="122"/>
      <c r="I89" s="122"/>
      <c r="J89" s="82">
        <f>(E89*F89)</f>
        <v>0</v>
      </c>
      <c r="K89" s="82">
        <f>E89*G89</f>
        <v>0</v>
      </c>
      <c r="L89" s="83">
        <f>SUM(J89,K89)</f>
        <v>0</v>
      </c>
      <c r="M89" s="84">
        <f t="shared" si="41"/>
        <v>0</v>
      </c>
      <c r="N89" s="84">
        <f t="shared" si="41"/>
        <v>0</v>
      </c>
      <c r="O89" s="82"/>
      <c r="P89" s="82"/>
      <c r="Q89" s="84"/>
      <c r="R89" s="84"/>
      <c r="S89" s="84"/>
      <c r="T89" s="85"/>
    </row>
    <row r="90" spans="1:20" ht="12.75" customHeight="1" x14ac:dyDescent="0.2">
      <c r="A90" s="194"/>
      <c r="B90" s="179"/>
      <c r="C90" s="185"/>
      <c r="D90" s="87" t="s">
        <v>46</v>
      </c>
      <c r="E90" s="89">
        <f>SUM(E87,E88,E89)</f>
        <v>0</v>
      </c>
      <c r="F90" s="89"/>
      <c r="G90" s="89"/>
      <c r="H90" s="124">
        <f>SUM(H87:H89)</f>
        <v>0</v>
      </c>
      <c r="I90" s="124">
        <f>SUM(I87:I89)</f>
        <v>0</v>
      </c>
      <c r="J90" s="89">
        <f t="shared" ref="J90:S90" si="42">SUM(J87,J88,J89)</f>
        <v>0</v>
      </c>
      <c r="K90" s="89">
        <f t="shared" si="42"/>
        <v>0</v>
      </c>
      <c r="L90" s="89">
        <f t="shared" si="42"/>
        <v>0</v>
      </c>
      <c r="M90" s="89">
        <f t="shared" si="42"/>
        <v>0</v>
      </c>
      <c r="N90" s="89">
        <f t="shared" si="42"/>
        <v>0</v>
      </c>
      <c r="O90" s="89">
        <f t="shared" si="42"/>
        <v>0</v>
      </c>
      <c r="P90" s="89">
        <f t="shared" si="42"/>
        <v>0</v>
      </c>
      <c r="Q90" s="89">
        <f t="shared" si="42"/>
        <v>0</v>
      </c>
      <c r="R90" s="89">
        <f t="shared" si="42"/>
        <v>0</v>
      </c>
      <c r="S90" s="89">
        <f t="shared" si="42"/>
        <v>0</v>
      </c>
      <c r="T90" s="90"/>
    </row>
    <row r="91" spans="1:20" ht="12.75" customHeight="1" x14ac:dyDescent="0.2">
      <c r="A91" s="194"/>
      <c r="B91" s="179"/>
      <c r="C91" s="185"/>
      <c r="D91" s="79" t="s">
        <v>17</v>
      </c>
      <c r="E91" s="123"/>
      <c r="F91" s="121">
        <v>1.2</v>
      </c>
      <c r="G91" s="121">
        <v>57</v>
      </c>
      <c r="H91" s="122"/>
      <c r="I91" s="122"/>
      <c r="J91" s="82">
        <f>(E91*F91)</f>
        <v>0</v>
      </c>
      <c r="K91" s="82">
        <f>E91*G91</f>
        <v>0</v>
      </c>
      <c r="L91" s="83">
        <f>SUM(J91,K91)</f>
        <v>0</v>
      </c>
      <c r="M91" s="84">
        <f t="shared" ref="M91:N93" si="43">SUM(J91-O91)</f>
        <v>0</v>
      </c>
      <c r="N91" s="84">
        <f t="shared" si="43"/>
        <v>0</v>
      </c>
      <c r="O91" s="82"/>
      <c r="P91" s="82"/>
      <c r="Q91" s="84"/>
      <c r="R91" s="84"/>
      <c r="S91" s="84"/>
      <c r="T91" s="85"/>
    </row>
    <row r="92" spans="1:20" ht="12.75" customHeight="1" x14ac:dyDescent="0.2">
      <c r="A92" s="194"/>
      <c r="B92" s="179"/>
      <c r="C92" s="185"/>
      <c r="D92" s="79" t="s">
        <v>18</v>
      </c>
      <c r="E92" s="123"/>
      <c r="F92" s="121">
        <v>1.2</v>
      </c>
      <c r="G92" s="121">
        <v>57</v>
      </c>
      <c r="H92" s="122"/>
      <c r="I92" s="122"/>
      <c r="J92" s="82">
        <f>(E92*F92)</f>
        <v>0</v>
      </c>
      <c r="K92" s="82">
        <f>E92*G92</f>
        <v>0</v>
      </c>
      <c r="L92" s="83">
        <f>SUM(J92,K92)</f>
        <v>0</v>
      </c>
      <c r="M92" s="84">
        <f t="shared" si="43"/>
        <v>0</v>
      </c>
      <c r="N92" s="84">
        <f t="shared" si="43"/>
        <v>0</v>
      </c>
      <c r="O92" s="82"/>
      <c r="P92" s="82"/>
      <c r="Q92" s="84"/>
      <c r="R92" s="84"/>
      <c r="S92" s="84"/>
      <c r="T92" s="85"/>
    </row>
    <row r="93" spans="1:20" ht="13.5" customHeight="1" x14ac:dyDescent="0.2">
      <c r="A93" s="195"/>
      <c r="B93" s="180"/>
      <c r="C93" s="186"/>
      <c r="D93" s="79" t="s">
        <v>19</v>
      </c>
      <c r="E93" s="123"/>
      <c r="F93" s="121">
        <v>1.2</v>
      </c>
      <c r="G93" s="121">
        <v>57</v>
      </c>
      <c r="H93" s="122"/>
      <c r="I93" s="122"/>
      <c r="J93" s="82">
        <f>(E93*F93)</f>
        <v>0</v>
      </c>
      <c r="K93" s="82">
        <f>E93*G93</f>
        <v>0</v>
      </c>
      <c r="L93" s="83">
        <f>SUM(J93,K93)</f>
        <v>0</v>
      </c>
      <c r="M93" s="84">
        <f t="shared" si="43"/>
        <v>0</v>
      </c>
      <c r="N93" s="84">
        <f t="shared" si="43"/>
        <v>0</v>
      </c>
      <c r="O93" s="82"/>
      <c r="P93" s="82"/>
      <c r="Q93" s="84"/>
      <c r="R93" s="84"/>
      <c r="S93" s="84"/>
      <c r="T93" s="85"/>
    </row>
    <row r="94" spans="1:20" ht="24" x14ac:dyDescent="0.2">
      <c r="A94" s="102"/>
      <c r="B94" s="102"/>
      <c r="C94" s="102"/>
      <c r="D94" s="87" t="s">
        <v>47</v>
      </c>
      <c r="E94" s="89">
        <f>SUM(E91,E92,E93)</f>
        <v>0</v>
      </c>
      <c r="F94" s="89"/>
      <c r="G94" s="89"/>
      <c r="H94" s="124">
        <f>SUM(H91:H93)</f>
        <v>0</v>
      </c>
      <c r="I94" s="124">
        <f>SUM(I91:I93)</f>
        <v>0</v>
      </c>
      <c r="J94" s="89">
        <f t="shared" ref="J94:S94" si="44">SUM(J91,J92,J93)</f>
        <v>0</v>
      </c>
      <c r="K94" s="89">
        <f t="shared" si="44"/>
        <v>0</v>
      </c>
      <c r="L94" s="89">
        <f t="shared" si="44"/>
        <v>0</v>
      </c>
      <c r="M94" s="89">
        <f t="shared" si="44"/>
        <v>0</v>
      </c>
      <c r="N94" s="89">
        <f t="shared" si="44"/>
        <v>0</v>
      </c>
      <c r="O94" s="89">
        <f t="shared" si="44"/>
        <v>0</v>
      </c>
      <c r="P94" s="89">
        <f t="shared" si="44"/>
        <v>0</v>
      </c>
      <c r="Q94" s="89">
        <f t="shared" si="44"/>
        <v>0</v>
      </c>
      <c r="R94" s="89">
        <f t="shared" si="44"/>
        <v>0</v>
      </c>
      <c r="S94" s="89">
        <f t="shared" si="44"/>
        <v>0</v>
      </c>
      <c r="T94" s="90"/>
    </row>
    <row r="95" spans="1:20" s="98" customFormat="1" ht="24" x14ac:dyDescent="0.2">
      <c r="A95" s="112"/>
      <c r="B95" s="112"/>
      <c r="C95" s="113"/>
      <c r="D95" s="114" t="s">
        <v>50</v>
      </c>
      <c r="E95" s="116">
        <f>SUM(E82+E86+E90+E94)</f>
        <v>0</v>
      </c>
      <c r="F95" s="116"/>
      <c r="G95" s="116"/>
      <c r="H95" s="116">
        <f>SUM(H82+H86+H90+H94)</f>
        <v>0</v>
      </c>
      <c r="I95" s="116">
        <f>SUM(I82+I86+I90+I94)</f>
        <v>0</v>
      </c>
      <c r="J95" s="116">
        <f t="shared" ref="J95:S95" si="45">SUM(J82+J86+J90+J94)</f>
        <v>0</v>
      </c>
      <c r="K95" s="116">
        <f t="shared" si="45"/>
        <v>0</v>
      </c>
      <c r="L95" s="116">
        <f t="shared" si="45"/>
        <v>0</v>
      </c>
      <c r="M95" s="116">
        <f t="shared" si="45"/>
        <v>0</v>
      </c>
      <c r="N95" s="116">
        <f t="shared" si="45"/>
        <v>0</v>
      </c>
      <c r="O95" s="116">
        <f t="shared" si="45"/>
        <v>0</v>
      </c>
      <c r="P95" s="116">
        <f t="shared" si="45"/>
        <v>0</v>
      </c>
      <c r="Q95" s="116">
        <f t="shared" si="45"/>
        <v>0</v>
      </c>
      <c r="R95" s="116">
        <f t="shared" si="45"/>
        <v>0</v>
      </c>
      <c r="S95" s="116">
        <f t="shared" si="45"/>
        <v>0</v>
      </c>
      <c r="T95" s="117"/>
    </row>
    <row r="96" spans="1:20" s="98" customFormat="1" ht="36" x14ac:dyDescent="0.2">
      <c r="A96" s="92"/>
      <c r="B96" s="92"/>
      <c r="C96" s="93"/>
      <c r="D96" s="94" t="s">
        <v>51</v>
      </c>
      <c r="E96" s="96">
        <f>E95+'2018'!E96</f>
        <v>5898.5169999999998</v>
      </c>
      <c r="F96" s="96"/>
      <c r="G96" s="96"/>
      <c r="H96" s="96">
        <f>H95+'2018'!H96</f>
        <v>7071.4919999999993</v>
      </c>
      <c r="I96" s="96">
        <f>I95+'2018'!I96</f>
        <v>49741.87</v>
      </c>
      <c r="J96" s="96">
        <f>J95+'2018'!J96</f>
        <v>7078.2203999999992</v>
      </c>
      <c r="K96" s="96">
        <f>K95+'2018'!K96</f>
        <v>49966.15</v>
      </c>
      <c r="L96" s="96">
        <f>L95+'2018'!L96</f>
        <v>56813.362000000001</v>
      </c>
      <c r="M96" s="96">
        <f>M95+'2018'!M96</f>
        <v>0</v>
      </c>
      <c r="N96" s="96">
        <f>N95+'2018'!N96</f>
        <v>0</v>
      </c>
      <c r="O96" s="96">
        <f>O95+'2018'!O96</f>
        <v>0</v>
      </c>
      <c r="P96" s="96">
        <f>P95+'2018'!P96</f>
        <v>0</v>
      </c>
      <c r="Q96" s="96">
        <f>Q95+'2018'!Q96</f>
        <v>49741.869999999995</v>
      </c>
      <c r="R96" s="96">
        <f>R95+'2018'!R96</f>
        <v>0</v>
      </c>
      <c r="S96" s="96">
        <f>S95+'2018'!S96</f>
        <v>0</v>
      </c>
      <c r="T96" s="97"/>
    </row>
    <row r="97" spans="1:20" ht="12.75" customHeight="1" x14ac:dyDescent="0.2">
      <c r="A97" s="193">
        <v>6</v>
      </c>
      <c r="B97" s="177" t="s">
        <v>28</v>
      </c>
      <c r="C97" s="184" t="s">
        <v>20</v>
      </c>
      <c r="D97" s="79" t="s">
        <v>8</v>
      </c>
      <c r="E97" s="120">
        <v>74.3</v>
      </c>
      <c r="F97" s="121">
        <v>1.2</v>
      </c>
      <c r="G97" s="121">
        <v>57</v>
      </c>
      <c r="H97" s="122">
        <v>89.16</v>
      </c>
      <c r="I97" s="122">
        <v>4235.0999999999995</v>
      </c>
      <c r="J97" s="82">
        <f>(E97*F97)</f>
        <v>89.16</v>
      </c>
      <c r="K97" s="82">
        <f>E97*G97</f>
        <v>4235.0999999999995</v>
      </c>
      <c r="L97" s="83">
        <f>SUM(J97,K97)</f>
        <v>4324.2599999999993</v>
      </c>
      <c r="M97" s="84">
        <f t="shared" ref="M97:N99" si="46">J97-H97</f>
        <v>0</v>
      </c>
      <c r="N97" s="84">
        <f t="shared" si="46"/>
        <v>0</v>
      </c>
      <c r="O97" s="82"/>
      <c r="P97" s="82"/>
      <c r="Q97" s="84"/>
      <c r="R97" s="84"/>
      <c r="S97" s="84"/>
      <c r="T97" s="85"/>
    </row>
    <row r="98" spans="1:20" ht="12.75" customHeight="1" x14ac:dyDescent="0.2">
      <c r="A98" s="194"/>
      <c r="B98" s="178"/>
      <c r="C98" s="185"/>
      <c r="D98" s="79" t="s">
        <v>9</v>
      </c>
      <c r="E98" s="123">
        <v>61.96</v>
      </c>
      <c r="F98" s="121">
        <v>1.2</v>
      </c>
      <c r="G98" s="121">
        <v>57</v>
      </c>
      <c r="H98" s="122">
        <v>74.349999999999994</v>
      </c>
      <c r="I98" s="122">
        <v>3531.72</v>
      </c>
      <c r="J98" s="82">
        <f>(E98*F98)</f>
        <v>74.352000000000004</v>
      </c>
      <c r="K98" s="82">
        <f>E98*G98</f>
        <v>3531.7200000000003</v>
      </c>
      <c r="L98" s="83">
        <f>SUM(J98,K98)</f>
        <v>3606.0720000000001</v>
      </c>
      <c r="M98" s="84">
        <f t="shared" si="46"/>
        <v>2.0000000000095497E-3</v>
      </c>
      <c r="N98" s="84">
        <f t="shared" si="46"/>
        <v>0</v>
      </c>
      <c r="O98" s="82"/>
      <c r="P98" s="82"/>
      <c r="Q98" s="84"/>
      <c r="R98" s="84"/>
      <c r="S98" s="84"/>
      <c r="T98" s="85"/>
    </row>
    <row r="99" spans="1:20" ht="12.75" customHeight="1" x14ac:dyDescent="0.2">
      <c r="A99" s="194"/>
      <c r="B99" s="178"/>
      <c r="C99" s="185"/>
      <c r="D99" s="79" t="s">
        <v>10</v>
      </c>
      <c r="E99" s="123">
        <v>37.5</v>
      </c>
      <c r="F99" s="121">
        <v>1.2</v>
      </c>
      <c r="G99" s="121">
        <v>57</v>
      </c>
      <c r="H99" s="122">
        <v>45</v>
      </c>
      <c r="I99" s="122">
        <v>2137.5</v>
      </c>
      <c r="J99" s="82">
        <f>(E99*F99)</f>
        <v>45</v>
      </c>
      <c r="K99" s="82">
        <f>E99*G99</f>
        <v>2137.5</v>
      </c>
      <c r="L99" s="83">
        <f>SUM(J99,K99)</f>
        <v>2182.5</v>
      </c>
      <c r="M99" s="84">
        <f t="shared" si="46"/>
        <v>0</v>
      </c>
      <c r="N99" s="84">
        <f t="shared" si="46"/>
        <v>0</v>
      </c>
      <c r="O99" s="82"/>
      <c r="P99" s="82"/>
      <c r="Q99" s="84"/>
      <c r="R99" s="84"/>
      <c r="S99" s="84"/>
      <c r="T99" s="85"/>
    </row>
    <row r="100" spans="1:20" ht="12.75" customHeight="1" x14ac:dyDescent="0.2">
      <c r="A100" s="194"/>
      <c r="B100" s="178"/>
      <c r="C100" s="185"/>
      <c r="D100" s="87" t="s">
        <v>44</v>
      </c>
      <c r="E100" s="89">
        <f>SUM(E97,E98,E99)</f>
        <v>173.76</v>
      </c>
      <c r="F100" s="89"/>
      <c r="G100" s="89"/>
      <c r="H100" s="89">
        <f>SUM(H97,H98,H99)</f>
        <v>208.51</v>
      </c>
      <c r="I100" s="89">
        <f>SUM(I97,I98,I99)</f>
        <v>9904.32</v>
      </c>
      <c r="J100" s="89">
        <f t="shared" ref="J100:S100" si="47">SUM(J97,J98,J99)</f>
        <v>208.512</v>
      </c>
      <c r="K100" s="89">
        <f t="shared" si="47"/>
        <v>9904.32</v>
      </c>
      <c r="L100" s="89">
        <f t="shared" si="47"/>
        <v>10112.831999999999</v>
      </c>
      <c r="M100" s="89">
        <f t="shared" si="47"/>
        <v>2.0000000000095497E-3</v>
      </c>
      <c r="N100" s="89">
        <f t="shared" si="47"/>
        <v>0</v>
      </c>
      <c r="O100" s="89">
        <f t="shared" si="47"/>
        <v>0</v>
      </c>
      <c r="P100" s="89">
        <f t="shared" si="47"/>
        <v>0</v>
      </c>
      <c r="Q100" s="89">
        <f t="shared" si="47"/>
        <v>0</v>
      </c>
      <c r="R100" s="89">
        <f t="shared" si="47"/>
        <v>0</v>
      </c>
      <c r="S100" s="89">
        <f t="shared" si="47"/>
        <v>0</v>
      </c>
      <c r="T100" s="90"/>
    </row>
    <row r="101" spans="1:20" ht="12.75" customHeight="1" x14ac:dyDescent="0.2">
      <c r="A101" s="194"/>
      <c r="B101" s="178"/>
      <c r="C101" s="185"/>
      <c r="D101" s="79" t="s">
        <v>11</v>
      </c>
      <c r="E101" s="120">
        <v>41.34</v>
      </c>
      <c r="F101" s="121">
        <v>1.2</v>
      </c>
      <c r="G101" s="121">
        <v>57</v>
      </c>
      <c r="H101" s="122">
        <v>49.61</v>
      </c>
      <c r="I101" s="122">
        <v>2356.38</v>
      </c>
      <c r="J101" s="82">
        <f>(E101*F101)</f>
        <v>49.608000000000004</v>
      </c>
      <c r="K101" s="82">
        <f>E101*G101</f>
        <v>2356.38</v>
      </c>
      <c r="L101" s="83">
        <f>SUM(J101,K101)</f>
        <v>2405.9880000000003</v>
      </c>
      <c r="M101" s="84">
        <f t="shared" ref="M101:N103" si="48">J101-H101</f>
        <v>-1.9999999999953388E-3</v>
      </c>
      <c r="N101" s="84">
        <f t="shared" si="48"/>
        <v>0</v>
      </c>
      <c r="O101" s="82"/>
      <c r="P101" s="82"/>
      <c r="Q101" s="84"/>
      <c r="R101" s="84"/>
      <c r="S101" s="84"/>
      <c r="T101" s="85"/>
    </row>
    <row r="102" spans="1:20" ht="12.75" customHeight="1" x14ac:dyDescent="0.2">
      <c r="A102" s="194"/>
      <c r="B102" s="178"/>
      <c r="C102" s="185"/>
      <c r="D102" s="79" t="s">
        <v>12</v>
      </c>
      <c r="E102" s="120">
        <v>31.08</v>
      </c>
      <c r="F102" s="121">
        <v>1.2</v>
      </c>
      <c r="G102" s="121">
        <v>57</v>
      </c>
      <c r="H102" s="122">
        <v>37.299999999999997</v>
      </c>
      <c r="I102" s="122">
        <v>1771.56</v>
      </c>
      <c r="J102" s="82">
        <f>(E102*F102)</f>
        <v>37.295999999999999</v>
      </c>
      <c r="K102" s="82">
        <f>E102*G102</f>
        <v>1771.56</v>
      </c>
      <c r="L102" s="83">
        <f>SUM(J102,K102)</f>
        <v>1808.856</v>
      </c>
      <c r="M102" s="84">
        <f t="shared" si="48"/>
        <v>-3.9999999999977831E-3</v>
      </c>
      <c r="N102" s="84">
        <f t="shared" si="48"/>
        <v>0</v>
      </c>
      <c r="O102" s="82"/>
      <c r="P102" s="82"/>
      <c r="Q102" s="84"/>
      <c r="R102" s="84"/>
      <c r="S102" s="84"/>
      <c r="T102" s="85"/>
    </row>
    <row r="103" spans="1:20" ht="12.75" customHeight="1" x14ac:dyDescent="0.2">
      <c r="A103" s="194"/>
      <c r="B103" s="178"/>
      <c r="C103" s="185"/>
      <c r="D103" s="79" t="s">
        <v>13</v>
      </c>
      <c r="E103" s="120">
        <v>52.9</v>
      </c>
      <c r="F103" s="121">
        <v>1.2</v>
      </c>
      <c r="G103" s="121">
        <v>57</v>
      </c>
      <c r="H103" s="122">
        <v>63.48</v>
      </c>
      <c r="I103" s="122">
        <v>3015.3</v>
      </c>
      <c r="J103" s="82">
        <f>(E103*F103)</f>
        <v>63.48</v>
      </c>
      <c r="K103" s="82">
        <f>E103*G103</f>
        <v>3015.2999999999997</v>
      </c>
      <c r="L103" s="83">
        <f>SUM(J103,K103)</f>
        <v>3078.7799999999997</v>
      </c>
      <c r="M103" s="84">
        <f t="shared" si="48"/>
        <v>0</v>
      </c>
      <c r="N103" s="84">
        <f t="shared" si="48"/>
        <v>0</v>
      </c>
      <c r="O103" s="82"/>
      <c r="P103" s="82"/>
      <c r="Q103" s="84"/>
      <c r="R103" s="84"/>
      <c r="S103" s="84"/>
      <c r="T103" s="85"/>
    </row>
    <row r="104" spans="1:20" ht="12.75" customHeight="1" x14ac:dyDescent="0.2">
      <c r="A104" s="194"/>
      <c r="B104" s="178"/>
      <c r="C104" s="185"/>
      <c r="D104" s="87" t="s">
        <v>45</v>
      </c>
      <c r="E104" s="89">
        <f>SUM(E101,E102,E103)</f>
        <v>125.32</v>
      </c>
      <c r="F104" s="89"/>
      <c r="G104" s="89"/>
      <c r="H104" s="89">
        <f>SUM(H101,H102,H103)</f>
        <v>150.38999999999999</v>
      </c>
      <c r="I104" s="89">
        <f>SUM(I101,I102,I103)</f>
        <v>7143.2400000000007</v>
      </c>
      <c r="J104" s="89">
        <f t="shared" ref="J104:S104" si="49">SUM(J101,J102,J103)</f>
        <v>150.38399999999999</v>
      </c>
      <c r="K104" s="89">
        <f t="shared" si="49"/>
        <v>7143.24</v>
      </c>
      <c r="L104" s="89">
        <f t="shared" si="49"/>
        <v>7293.6239999999998</v>
      </c>
      <c r="M104" s="89">
        <f t="shared" si="49"/>
        <v>-5.9999999999931219E-3</v>
      </c>
      <c r="N104" s="89">
        <f t="shared" si="49"/>
        <v>0</v>
      </c>
      <c r="O104" s="89">
        <f t="shared" si="49"/>
        <v>0</v>
      </c>
      <c r="P104" s="89">
        <f t="shared" si="49"/>
        <v>0</v>
      </c>
      <c r="Q104" s="89">
        <f t="shared" si="49"/>
        <v>0</v>
      </c>
      <c r="R104" s="89">
        <f t="shared" si="49"/>
        <v>0</v>
      </c>
      <c r="S104" s="89">
        <f t="shared" si="49"/>
        <v>0</v>
      </c>
      <c r="T104" s="90"/>
    </row>
    <row r="105" spans="1:20" ht="12.75" customHeight="1" x14ac:dyDescent="0.2">
      <c r="A105" s="194"/>
      <c r="B105" s="179"/>
      <c r="C105" s="185"/>
      <c r="D105" s="79" t="s">
        <v>14</v>
      </c>
      <c r="E105" s="120">
        <v>46.8</v>
      </c>
      <c r="F105" s="121">
        <v>1.2</v>
      </c>
      <c r="G105" s="121">
        <v>57</v>
      </c>
      <c r="H105" s="122">
        <v>56.16</v>
      </c>
      <c r="I105" s="122">
        <v>2667.6</v>
      </c>
      <c r="J105" s="82">
        <f>(E105*F105)</f>
        <v>56.16</v>
      </c>
      <c r="K105" s="82">
        <f>E105*G105</f>
        <v>2667.6</v>
      </c>
      <c r="L105" s="83">
        <f>SUM(J105,K105)</f>
        <v>2723.7599999999998</v>
      </c>
      <c r="M105" s="84">
        <f t="shared" ref="M105:N107" si="50">J105-H105</f>
        <v>0</v>
      </c>
      <c r="N105" s="84">
        <f t="shared" si="50"/>
        <v>0</v>
      </c>
      <c r="O105" s="82"/>
      <c r="P105" s="82"/>
      <c r="Q105" s="84"/>
      <c r="R105" s="84"/>
      <c r="S105" s="84"/>
      <c r="T105" s="85"/>
    </row>
    <row r="106" spans="1:20" ht="12.75" customHeight="1" x14ac:dyDescent="0.2">
      <c r="A106" s="194"/>
      <c r="B106" s="179"/>
      <c r="C106" s="185"/>
      <c r="D106" s="79" t="s">
        <v>15</v>
      </c>
      <c r="E106" s="120">
        <v>110.7</v>
      </c>
      <c r="F106" s="121">
        <v>1.2</v>
      </c>
      <c r="G106" s="121">
        <v>57</v>
      </c>
      <c r="H106" s="122">
        <v>132.84</v>
      </c>
      <c r="I106" s="122">
        <v>6309.9</v>
      </c>
      <c r="J106" s="82">
        <f>(E106*F106)</f>
        <v>132.84</v>
      </c>
      <c r="K106" s="82">
        <f>E106*G106</f>
        <v>6309.9000000000005</v>
      </c>
      <c r="L106" s="83">
        <f>SUM(J106,K106)</f>
        <v>6442.7400000000007</v>
      </c>
      <c r="M106" s="84">
        <f t="shared" si="50"/>
        <v>0</v>
      </c>
      <c r="N106" s="84">
        <f t="shared" si="50"/>
        <v>0</v>
      </c>
      <c r="O106" s="82"/>
      <c r="P106" s="82"/>
      <c r="Q106" s="84"/>
      <c r="R106" s="84"/>
      <c r="S106" s="84"/>
      <c r="T106" s="85"/>
    </row>
    <row r="107" spans="1:20" ht="12.75" customHeight="1" x14ac:dyDescent="0.2">
      <c r="A107" s="194"/>
      <c r="B107" s="179"/>
      <c r="C107" s="185"/>
      <c r="D107" s="79" t="s">
        <v>16</v>
      </c>
      <c r="E107" s="123">
        <v>28.16</v>
      </c>
      <c r="F107" s="121">
        <v>1.2</v>
      </c>
      <c r="G107" s="121">
        <v>57</v>
      </c>
      <c r="H107" s="122">
        <v>33.79</v>
      </c>
      <c r="I107" s="122">
        <v>1605.12</v>
      </c>
      <c r="J107" s="82">
        <f>(E107*F107)</f>
        <v>33.792000000000002</v>
      </c>
      <c r="K107" s="82">
        <f>E107*G107</f>
        <v>1605.1200000000001</v>
      </c>
      <c r="L107" s="83">
        <f>SUM(J107,K107)</f>
        <v>1638.912</v>
      </c>
      <c r="M107" s="84">
        <f t="shared" si="50"/>
        <v>2.0000000000024443E-3</v>
      </c>
      <c r="N107" s="84">
        <f t="shared" si="50"/>
        <v>0</v>
      </c>
      <c r="O107" s="82"/>
      <c r="P107" s="82"/>
      <c r="Q107" s="84"/>
      <c r="R107" s="84"/>
      <c r="S107" s="84"/>
      <c r="T107" s="85"/>
    </row>
    <row r="108" spans="1:20" ht="12.75" customHeight="1" x14ac:dyDescent="0.2">
      <c r="A108" s="194"/>
      <c r="B108" s="179"/>
      <c r="C108" s="185"/>
      <c r="D108" s="87" t="s">
        <v>46</v>
      </c>
      <c r="E108" s="89">
        <f>SUM(E105,E106,E107)</f>
        <v>185.66</v>
      </c>
      <c r="F108" s="89"/>
      <c r="G108" s="89"/>
      <c r="H108" s="89">
        <f>SUM(H105,H106,H107)</f>
        <v>222.79</v>
      </c>
      <c r="I108" s="89">
        <f>SUM(I105,I106,I107)</f>
        <v>10582.619999999999</v>
      </c>
      <c r="J108" s="89">
        <f t="shared" ref="J108:S108" si="51">SUM(J105,J106,J107)</f>
        <v>222.792</v>
      </c>
      <c r="K108" s="89">
        <f t="shared" si="51"/>
        <v>10582.62</v>
      </c>
      <c r="L108" s="89">
        <f t="shared" si="51"/>
        <v>10805.412</v>
      </c>
      <c r="M108" s="89">
        <f t="shared" si="51"/>
        <v>2.0000000000024443E-3</v>
      </c>
      <c r="N108" s="89">
        <f t="shared" si="51"/>
        <v>0</v>
      </c>
      <c r="O108" s="89">
        <f t="shared" si="51"/>
        <v>0</v>
      </c>
      <c r="P108" s="89">
        <f t="shared" si="51"/>
        <v>0</v>
      </c>
      <c r="Q108" s="89">
        <f t="shared" si="51"/>
        <v>0</v>
      </c>
      <c r="R108" s="89">
        <f t="shared" si="51"/>
        <v>0</v>
      </c>
      <c r="S108" s="89">
        <f t="shared" si="51"/>
        <v>0</v>
      </c>
      <c r="T108" s="90"/>
    </row>
    <row r="109" spans="1:20" ht="12.75" customHeight="1" x14ac:dyDescent="0.2">
      <c r="A109" s="194"/>
      <c r="B109" s="179"/>
      <c r="C109" s="185"/>
      <c r="D109" s="79" t="s">
        <v>17</v>
      </c>
      <c r="E109" s="120">
        <v>163.54</v>
      </c>
      <c r="F109" s="121">
        <v>1.2</v>
      </c>
      <c r="G109" s="121">
        <v>57</v>
      </c>
      <c r="H109" s="122">
        <v>196.24799999999999</v>
      </c>
      <c r="I109" s="122">
        <v>9321.7799999999988</v>
      </c>
      <c r="J109" s="82">
        <f>(E109*F109)</f>
        <v>196.24799999999999</v>
      </c>
      <c r="K109" s="82">
        <f>E109*G109</f>
        <v>9321.7799999999988</v>
      </c>
      <c r="L109" s="83">
        <f>SUM(J109,K109)</f>
        <v>9518.0279999999984</v>
      </c>
      <c r="M109" s="84">
        <f t="shared" ref="M109:N111" si="52">J109-H109</f>
        <v>0</v>
      </c>
      <c r="N109" s="84">
        <f t="shared" si="52"/>
        <v>0</v>
      </c>
      <c r="O109" s="82"/>
      <c r="P109" s="82"/>
      <c r="Q109" s="84"/>
      <c r="R109" s="84"/>
      <c r="S109" s="84"/>
      <c r="T109" s="85"/>
    </row>
    <row r="110" spans="1:20" ht="12.75" customHeight="1" x14ac:dyDescent="0.2">
      <c r="A110" s="194"/>
      <c r="B110" s="179"/>
      <c r="C110" s="185"/>
      <c r="D110" s="79" t="s">
        <v>18</v>
      </c>
      <c r="E110" s="120">
        <v>27.28</v>
      </c>
      <c r="F110" s="121">
        <v>1.2</v>
      </c>
      <c r="G110" s="121">
        <v>57</v>
      </c>
      <c r="H110" s="122">
        <v>32.735999999999997</v>
      </c>
      <c r="I110" s="122">
        <v>1554.96</v>
      </c>
      <c r="J110" s="82">
        <f>(E110*F110)</f>
        <v>32.735999999999997</v>
      </c>
      <c r="K110" s="82">
        <f>E110*G110</f>
        <v>1554.96</v>
      </c>
      <c r="L110" s="83">
        <f>SUM(J110,K110)</f>
        <v>1587.6960000000001</v>
      </c>
      <c r="M110" s="84">
        <f t="shared" si="52"/>
        <v>0</v>
      </c>
      <c r="N110" s="84">
        <f t="shared" si="52"/>
        <v>0</v>
      </c>
      <c r="O110" s="82"/>
      <c r="P110" s="82"/>
      <c r="Q110" s="84"/>
      <c r="R110" s="84"/>
      <c r="S110" s="84"/>
      <c r="T110" s="85"/>
    </row>
    <row r="111" spans="1:20" ht="13.5" customHeight="1" x14ac:dyDescent="0.2">
      <c r="A111" s="195"/>
      <c r="B111" s="180"/>
      <c r="C111" s="186"/>
      <c r="D111" s="79" t="s">
        <v>19</v>
      </c>
      <c r="E111" s="123">
        <v>59.26</v>
      </c>
      <c r="F111" s="121">
        <v>1.2</v>
      </c>
      <c r="G111" s="121">
        <v>57</v>
      </c>
      <c r="H111" s="122">
        <v>71.111999999999995</v>
      </c>
      <c r="I111" s="122">
        <v>3377.8199999999997</v>
      </c>
      <c r="J111" s="82">
        <f>(E111*F111)</f>
        <v>71.111999999999995</v>
      </c>
      <c r="K111" s="82">
        <f>E111*G111</f>
        <v>3377.8199999999997</v>
      </c>
      <c r="L111" s="83">
        <f>SUM(J111,K111)</f>
        <v>3448.9319999999998</v>
      </c>
      <c r="M111" s="84">
        <f t="shared" si="52"/>
        <v>0</v>
      </c>
      <c r="N111" s="84">
        <f t="shared" si="52"/>
        <v>0</v>
      </c>
      <c r="O111" s="82"/>
      <c r="P111" s="82"/>
      <c r="Q111" s="84"/>
      <c r="R111" s="84"/>
      <c r="S111" s="84"/>
      <c r="T111" s="85"/>
    </row>
    <row r="112" spans="1:20" ht="24" x14ac:dyDescent="0.2">
      <c r="A112" s="102"/>
      <c r="B112" s="103"/>
      <c r="C112" s="104"/>
      <c r="D112" s="87" t="s">
        <v>47</v>
      </c>
      <c r="E112" s="89">
        <f>SUM(E109,E110,E111)</f>
        <v>250.07999999999998</v>
      </c>
      <c r="F112" s="89"/>
      <c r="G112" s="89"/>
      <c r="H112" s="89">
        <f>SUM(H109,H110,H111)</f>
        <v>300.096</v>
      </c>
      <c r="I112" s="89">
        <f>SUM(I109,I110,I111)</f>
        <v>14254.559999999998</v>
      </c>
      <c r="J112" s="89">
        <f t="shared" ref="J112:S112" si="53">SUM(J109,J110,J111)</f>
        <v>300.096</v>
      </c>
      <c r="K112" s="89">
        <f t="shared" si="53"/>
        <v>14254.559999999998</v>
      </c>
      <c r="L112" s="89">
        <f t="shared" si="53"/>
        <v>14554.655999999999</v>
      </c>
      <c r="M112" s="89">
        <f t="shared" si="53"/>
        <v>0</v>
      </c>
      <c r="N112" s="89">
        <f t="shared" si="53"/>
        <v>0</v>
      </c>
      <c r="O112" s="89">
        <f t="shared" si="53"/>
        <v>0</v>
      </c>
      <c r="P112" s="89">
        <f t="shared" si="53"/>
        <v>0</v>
      </c>
      <c r="Q112" s="89">
        <f t="shared" si="53"/>
        <v>0</v>
      </c>
      <c r="R112" s="89">
        <f t="shared" si="53"/>
        <v>0</v>
      </c>
      <c r="S112" s="89">
        <f t="shared" si="53"/>
        <v>0</v>
      </c>
      <c r="T112" s="90"/>
    </row>
    <row r="113" spans="1:20" s="98" customFormat="1" ht="24" x14ac:dyDescent="0.2">
      <c r="A113" s="112"/>
      <c r="B113" s="112"/>
      <c r="C113" s="113"/>
      <c r="D113" s="114" t="s">
        <v>50</v>
      </c>
      <c r="E113" s="116">
        <f>SUM(E100+E104+E108+E112)</f>
        <v>734.81999999999994</v>
      </c>
      <c r="F113" s="116"/>
      <c r="G113" s="116"/>
      <c r="H113" s="116">
        <f>SUM(H100+H104+H108+H112)</f>
        <v>881.78599999999994</v>
      </c>
      <c r="I113" s="116">
        <f>SUM(I100+I104+I108+I112)</f>
        <v>41884.74</v>
      </c>
      <c r="J113" s="116">
        <f t="shared" ref="J113:S113" si="54">SUM(J100+J104+J108+J112)</f>
        <v>881.78399999999999</v>
      </c>
      <c r="K113" s="116">
        <f t="shared" si="54"/>
        <v>41884.74</v>
      </c>
      <c r="L113" s="116">
        <f t="shared" si="54"/>
        <v>42766.523999999998</v>
      </c>
      <c r="M113" s="116">
        <f t="shared" si="54"/>
        <v>-1.999999999981128E-3</v>
      </c>
      <c r="N113" s="116">
        <f t="shared" si="54"/>
        <v>0</v>
      </c>
      <c r="O113" s="116">
        <f t="shared" si="54"/>
        <v>0</v>
      </c>
      <c r="P113" s="116">
        <f t="shared" si="54"/>
        <v>0</v>
      </c>
      <c r="Q113" s="116">
        <f t="shared" si="54"/>
        <v>0</v>
      </c>
      <c r="R113" s="116">
        <f t="shared" si="54"/>
        <v>0</v>
      </c>
      <c r="S113" s="116">
        <f t="shared" si="54"/>
        <v>0</v>
      </c>
      <c r="T113" s="117"/>
    </row>
    <row r="114" spans="1:20" s="98" customFormat="1" ht="36" x14ac:dyDescent="0.2">
      <c r="A114" s="92"/>
      <c r="B114" s="92"/>
      <c r="C114" s="93"/>
      <c r="D114" s="94" t="s">
        <v>51</v>
      </c>
      <c r="E114" s="96">
        <f>E113+'2018'!E114</f>
        <v>11002.89</v>
      </c>
      <c r="F114" s="96"/>
      <c r="G114" s="96"/>
      <c r="H114" s="96">
        <f>H113+'2018'!H114</f>
        <v>13203.475999999999</v>
      </c>
      <c r="I114" s="96">
        <f>I113+'2018'!I114</f>
        <v>375579.02</v>
      </c>
      <c r="J114" s="96">
        <f>J113+'2018'!J114</f>
        <v>13203.467999999997</v>
      </c>
      <c r="K114" s="96">
        <f>K113+'2018'!K114</f>
        <v>375579.02</v>
      </c>
      <c r="L114" s="96">
        <f>L113+'2018'!L114</f>
        <v>388782.48799999995</v>
      </c>
      <c r="M114" s="96">
        <f>M113+'2018'!M114</f>
        <v>-7.9999999999955662E-3</v>
      </c>
      <c r="N114" s="96">
        <f>N113+'2018'!N114</f>
        <v>0</v>
      </c>
      <c r="O114" s="96">
        <f>O113+'2018'!O114</f>
        <v>0</v>
      </c>
      <c r="P114" s="96">
        <f>P113+'2018'!P114</f>
        <v>0</v>
      </c>
      <c r="Q114" s="96">
        <f>Q113+'2018'!Q114</f>
        <v>0</v>
      </c>
      <c r="R114" s="96">
        <f>R113+'2018'!R114</f>
        <v>0</v>
      </c>
      <c r="S114" s="96">
        <f>S113+'2018'!S114</f>
        <v>0</v>
      </c>
      <c r="T114" s="97"/>
    </row>
    <row r="115" spans="1:20" s="70" customFormat="1" ht="38.25" x14ac:dyDescent="0.2">
      <c r="A115" s="129"/>
      <c r="B115" s="129"/>
      <c r="C115" s="129"/>
      <c r="D115" s="130" t="s">
        <v>52</v>
      </c>
      <c r="E115" s="131">
        <f>E23+E41+E59+E77+E95+E113</f>
        <v>22481.399999999998</v>
      </c>
      <c r="F115" s="131"/>
      <c r="G115" s="131"/>
      <c r="H115" s="131">
        <f t="shared" ref="H115:N115" si="55">H23+H41+H59+H77+H95+H113</f>
        <v>26977.679999999997</v>
      </c>
      <c r="I115" s="131">
        <f t="shared" si="55"/>
        <v>968602.1399999999</v>
      </c>
      <c r="J115" s="131">
        <f t="shared" si="55"/>
        <v>26977.679999999997</v>
      </c>
      <c r="K115" s="131">
        <f t="shared" si="55"/>
        <v>968602.1399999999</v>
      </c>
      <c r="L115" s="131">
        <f t="shared" si="55"/>
        <v>995579.81999999983</v>
      </c>
      <c r="M115" s="131">
        <f t="shared" si="55"/>
        <v>-8.5265128291212022E-14</v>
      </c>
      <c r="N115" s="131">
        <f t="shared" si="55"/>
        <v>0</v>
      </c>
      <c r="O115" s="132"/>
      <c r="P115" s="129"/>
      <c r="Q115" s="129"/>
      <c r="R115" s="129"/>
      <c r="S115" s="129"/>
      <c r="T115" s="129"/>
    </row>
    <row r="116" spans="1:20" s="70" customFormat="1" x14ac:dyDescent="0.2">
      <c r="O116" s="109"/>
    </row>
    <row r="117" spans="1:20" s="70" customFormat="1" x14ac:dyDescent="0.2">
      <c r="O117" s="109"/>
    </row>
    <row r="118" spans="1:20" s="70" customFormat="1" x14ac:dyDescent="0.2">
      <c r="O118" s="109"/>
    </row>
    <row r="119" spans="1:20" s="70" customFormat="1" x14ac:dyDescent="0.2">
      <c r="O119" s="109"/>
    </row>
    <row r="120" spans="1:20" s="70" customFormat="1" x14ac:dyDescent="0.2">
      <c r="O120" s="109"/>
    </row>
  </sheetData>
  <mergeCells count="37">
    <mergeCell ref="C1:D1"/>
    <mergeCell ref="A2:A5"/>
    <mergeCell ref="B2:B5"/>
    <mergeCell ref="C2:C5"/>
    <mergeCell ref="D2:E4"/>
    <mergeCell ref="A25:A39"/>
    <mergeCell ref="B25:B39"/>
    <mergeCell ref="C25:C39"/>
    <mergeCell ref="N2:N5"/>
    <mergeCell ref="G2:G5"/>
    <mergeCell ref="H2:I4"/>
    <mergeCell ref="J2:J5"/>
    <mergeCell ref="K2:K5"/>
    <mergeCell ref="L2:L5"/>
    <mergeCell ref="M2:M5"/>
    <mergeCell ref="T2:T5"/>
    <mergeCell ref="A7:A21"/>
    <mergeCell ref="B7:B21"/>
    <mergeCell ref="C7:C21"/>
    <mergeCell ref="O2:O5"/>
    <mergeCell ref="P2:P5"/>
    <mergeCell ref="Q2:Q5"/>
    <mergeCell ref="R2:R5"/>
    <mergeCell ref="S2:S5"/>
    <mergeCell ref="F2:F5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</mergeCells>
  <phoneticPr fontId="12" type="noConversion"/>
  <pageMargins left="0.70866141732283472" right="0.59055118110236227" top="0" bottom="0" header="0.31496062992125984" footer="0.31496062992125984"/>
  <pageSetup paperSize="9" scale="54" fitToHeight="0" orientation="landscape" r:id="rId1"/>
  <rowBreaks count="1" manualBreakCount="1">
    <brk id="60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16</vt:i4>
      </vt:variant>
      <vt:variant>
        <vt:lpstr>Наименувани диапазони</vt:lpstr>
      </vt:variant>
      <vt:variant>
        <vt:i4>9</vt:i4>
      </vt:variant>
    </vt:vector>
  </HeadingPairs>
  <TitlesOfParts>
    <vt:vector size="2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Общо</vt:lpstr>
      <vt:lpstr>'2011'!Област_печат</vt:lpstr>
      <vt:lpstr>'2012'!Област_печат</vt:lpstr>
      <vt:lpstr>'2013'!Област_печат</vt:lpstr>
      <vt:lpstr>'2014'!Област_печат</vt:lpstr>
      <vt:lpstr>'2015'!Област_печат</vt:lpstr>
      <vt:lpstr>'2016'!Област_печат</vt:lpstr>
      <vt:lpstr>'2017'!Област_печат</vt:lpstr>
      <vt:lpstr>'2018'!Област_печат</vt:lpstr>
      <vt:lpstr>'2019'!Област_печат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SLAleksandrov</dc:creator>
  <cp:lastModifiedBy>Nadejda Avdjieva</cp:lastModifiedBy>
  <cp:lastPrinted>2021-05-18T09:21:04Z</cp:lastPrinted>
  <dcterms:created xsi:type="dcterms:W3CDTF">2013-11-08T15:13:18Z</dcterms:created>
  <dcterms:modified xsi:type="dcterms:W3CDTF">2024-12-04T11:15:20Z</dcterms:modified>
</cp:coreProperties>
</file>